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f14362ae3457641/Dokumenty/Třeštíková/FN - dětská nemocnice/fn1/revize 21.4.2023/"/>
    </mc:Choice>
  </mc:AlternateContent>
  <xr:revisionPtr revIDLastSave="0" documentId="8_{D9385D30-483F-4BDE-A8E6-6C8B285926F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 1 Naklady" sheetId="12" r:id="rId4"/>
    <sheet name="SO_KD01 1 Pol" sheetId="13" r:id="rId5"/>
    <sheet name="SO_KD01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 1 Naklady'!$1:$7</definedName>
    <definedName name="_xlnm.Print_Titles" localSheetId="4">'SO_KD01 1 Pol'!$1:$7</definedName>
    <definedName name="_xlnm.Print_Titles" localSheetId="5">'SO_KD01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 1 Naklady'!$A$1:$Y$22</definedName>
    <definedName name="_xlnm.Print_Area" localSheetId="4">'SO_KD01 1 Pol'!$A$1:$Y$216</definedName>
    <definedName name="_xlnm.Print_Area" localSheetId="5">'SO_KD01 2 Pol'!$A$1:$Y$38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G45" i="1"/>
  <c r="F45" i="1"/>
  <c r="G44" i="1"/>
  <c r="H44" i="1" s="1"/>
  <c r="I44" i="1" s="1"/>
  <c r="F44" i="1"/>
  <c r="G43" i="1"/>
  <c r="F43" i="1"/>
  <c r="G41" i="1"/>
  <c r="F41" i="1"/>
  <c r="G40" i="1"/>
  <c r="F40" i="1"/>
  <c r="G39" i="1"/>
  <c r="F39" i="1"/>
  <c r="G37" i="14"/>
  <c r="G9" i="14"/>
  <c r="I9" i="14"/>
  <c r="I8" i="14" s="1"/>
  <c r="K9" i="14"/>
  <c r="M9" i="14"/>
  <c r="O9" i="14"/>
  <c r="O8" i="14" s="1"/>
  <c r="Q9" i="14"/>
  <c r="Q8" i="14" s="1"/>
  <c r="V9" i="14"/>
  <c r="V8" i="14" s="1"/>
  <c r="G10" i="14"/>
  <c r="I10" i="14"/>
  <c r="K10" i="14"/>
  <c r="K8" i="14" s="1"/>
  <c r="M10" i="14"/>
  <c r="O10" i="14"/>
  <c r="Q10" i="14"/>
  <c r="V10" i="14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3" i="14"/>
  <c r="G8" i="14" s="1"/>
  <c r="I13" i="14"/>
  <c r="K13" i="14"/>
  <c r="O13" i="14"/>
  <c r="Q13" i="14"/>
  <c r="V13" i="14"/>
  <c r="G14" i="14"/>
  <c r="M14" i="14" s="1"/>
  <c r="I14" i="14"/>
  <c r="K14" i="14"/>
  <c r="O14" i="14"/>
  <c r="Q14" i="14"/>
  <c r="V14" i="14"/>
  <c r="G15" i="14"/>
  <c r="M15" i="14" s="1"/>
  <c r="I15" i="14"/>
  <c r="K15" i="14"/>
  <c r="O15" i="14"/>
  <c r="Q15" i="14"/>
  <c r="V15" i="14"/>
  <c r="G16" i="14"/>
  <c r="M16" i="14" s="1"/>
  <c r="I16" i="14"/>
  <c r="K16" i="14"/>
  <c r="O16" i="14"/>
  <c r="Q16" i="14"/>
  <c r="V16" i="14"/>
  <c r="G17" i="14"/>
  <c r="I17" i="14"/>
  <c r="K17" i="14"/>
  <c r="M17" i="14"/>
  <c r="O17" i="14"/>
  <c r="Q17" i="14"/>
  <c r="V17" i="14"/>
  <c r="G18" i="14"/>
  <c r="I18" i="14"/>
  <c r="K18" i="14"/>
  <c r="M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I24" i="14"/>
  <c r="K24" i="14"/>
  <c r="M24" i="14"/>
  <c r="O24" i="14"/>
  <c r="Q24" i="14"/>
  <c r="V24" i="14"/>
  <c r="G25" i="14"/>
  <c r="I25" i="14"/>
  <c r="K25" i="14"/>
  <c r="M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M30" i="14" s="1"/>
  <c r="I30" i="14"/>
  <c r="K30" i="14"/>
  <c r="O30" i="14"/>
  <c r="Q30" i="14"/>
  <c r="V30" i="14"/>
  <c r="G31" i="14"/>
  <c r="M31" i="14" s="1"/>
  <c r="I31" i="14"/>
  <c r="K31" i="14"/>
  <c r="O31" i="14"/>
  <c r="Q31" i="14"/>
  <c r="V31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I34" i="14"/>
  <c r="K34" i="14"/>
  <c r="M34" i="14"/>
  <c r="O34" i="14"/>
  <c r="Q34" i="14"/>
  <c r="V34" i="14"/>
  <c r="G35" i="14"/>
  <c r="I35" i="14"/>
  <c r="K35" i="14"/>
  <c r="M35" i="14"/>
  <c r="O35" i="14"/>
  <c r="Q35" i="14"/>
  <c r="V35" i="14"/>
  <c r="AE37" i="14"/>
  <c r="G215" i="13"/>
  <c r="BA52" i="13"/>
  <c r="BA51" i="13"/>
  <c r="BA50" i="13"/>
  <c r="BA24" i="13"/>
  <c r="Q8" i="13"/>
  <c r="G9" i="13"/>
  <c r="G8" i="13" s="1"/>
  <c r="I9" i="13"/>
  <c r="I8" i="13" s="1"/>
  <c r="K9" i="13"/>
  <c r="K8" i="13" s="1"/>
  <c r="O9" i="13"/>
  <c r="O8" i="13" s="1"/>
  <c r="Q9" i="13"/>
  <c r="V9" i="13"/>
  <c r="V8" i="13" s="1"/>
  <c r="G11" i="13"/>
  <c r="M11" i="13" s="1"/>
  <c r="I11" i="13"/>
  <c r="K11" i="13"/>
  <c r="O11" i="13"/>
  <c r="Q11" i="13"/>
  <c r="V11" i="13"/>
  <c r="G16" i="13"/>
  <c r="M16" i="13" s="1"/>
  <c r="I16" i="13"/>
  <c r="K16" i="13"/>
  <c r="O16" i="13"/>
  <c r="Q16" i="13"/>
  <c r="V16" i="13"/>
  <c r="G20" i="13"/>
  <c r="I20" i="13"/>
  <c r="K20" i="13"/>
  <c r="M20" i="13"/>
  <c r="O20" i="13"/>
  <c r="Q20" i="13"/>
  <c r="V20" i="13"/>
  <c r="G23" i="13"/>
  <c r="I23" i="13"/>
  <c r="I22" i="13" s="1"/>
  <c r="K23" i="13"/>
  <c r="M23" i="13"/>
  <c r="O23" i="13"/>
  <c r="Q23" i="13"/>
  <c r="Q22" i="13" s="1"/>
  <c r="V23" i="13"/>
  <c r="V22" i="13" s="1"/>
  <c r="G26" i="13"/>
  <c r="M26" i="13" s="1"/>
  <c r="I26" i="13"/>
  <c r="K26" i="13"/>
  <c r="K22" i="13" s="1"/>
  <c r="O26" i="13"/>
  <c r="O22" i="13" s="1"/>
  <c r="Q26" i="13"/>
  <c r="V26" i="13"/>
  <c r="G29" i="13"/>
  <c r="I29" i="13"/>
  <c r="K29" i="13"/>
  <c r="M29" i="13"/>
  <c r="O29" i="13"/>
  <c r="Q29" i="13"/>
  <c r="V29" i="13"/>
  <c r="G33" i="13"/>
  <c r="M33" i="13" s="1"/>
  <c r="I33" i="13"/>
  <c r="K33" i="13"/>
  <c r="O33" i="13"/>
  <c r="Q33" i="13"/>
  <c r="V33" i="13"/>
  <c r="G36" i="13"/>
  <c r="M36" i="13" s="1"/>
  <c r="I36" i="13"/>
  <c r="K36" i="13"/>
  <c r="O36" i="13"/>
  <c r="Q36" i="13"/>
  <c r="V36" i="13"/>
  <c r="G41" i="13"/>
  <c r="G42" i="13"/>
  <c r="I42" i="13"/>
  <c r="I41" i="13" s="1"/>
  <c r="K42" i="13"/>
  <c r="M42" i="13"/>
  <c r="M41" i="13" s="1"/>
  <c r="O42" i="13"/>
  <c r="O41" i="13" s="1"/>
  <c r="Q42" i="13"/>
  <c r="V42" i="13"/>
  <c r="G45" i="13"/>
  <c r="M45" i="13" s="1"/>
  <c r="I45" i="13"/>
  <c r="K45" i="13"/>
  <c r="K41" i="13" s="1"/>
  <c r="O45" i="13"/>
  <c r="Q45" i="13"/>
  <c r="Q41" i="13" s="1"/>
  <c r="V45" i="13"/>
  <c r="G47" i="13"/>
  <c r="I47" i="13"/>
  <c r="K47" i="13"/>
  <c r="M47" i="13"/>
  <c r="O47" i="13"/>
  <c r="Q47" i="13"/>
  <c r="V47" i="13"/>
  <c r="G49" i="13"/>
  <c r="I49" i="13"/>
  <c r="K49" i="13"/>
  <c r="M49" i="13"/>
  <c r="O49" i="13"/>
  <c r="Q49" i="13"/>
  <c r="V49" i="13"/>
  <c r="V41" i="13" s="1"/>
  <c r="Q53" i="13"/>
  <c r="G54" i="13"/>
  <c r="G53" i="13" s="1"/>
  <c r="I54" i="13"/>
  <c r="I53" i="13" s="1"/>
  <c r="K54" i="13"/>
  <c r="O54" i="13"/>
  <c r="O53" i="13" s="1"/>
  <c r="Q54" i="13"/>
  <c r="V54" i="13"/>
  <c r="V53" i="13" s="1"/>
  <c r="G55" i="13"/>
  <c r="M55" i="13" s="1"/>
  <c r="I55" i="13"/>
  <c r="K55" i="13"/>
  <c r="K53" i="13" s="1"/>
  <c r="O55" i="13"/>
  <c r="Q55" i="13"/>
  <c r="V55" i="13"/>
  <c r="G56" i="13"/>
  <c r="M56" i="13" s="1"/>
  <c r="I56" i="13"/>
  <c r="K56" i="13"/>
  <c r="O56" i="13"/>
  <c r="Q56" i="13"/>
  <c r="V56" i="13"/>
  <c r="G63" i="13"/>
  <c r="I63" i="13"/>
  <c r="K63" i="13"/>
  <c r="M63" i="13"/>
  <c r="O63" i="13"/>
  <c r="Q63" i="13"/>
  <c r="V63" i="13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Q72" i="13"/>
  <c r="G73" i="13"/>
  <c r="G72" i="13" s="1"/>
  <c r="I73" i="13"/>
  <c r="I72" i="13" s="1"/>
  <c r="K73" i="13"/>
  <c r="K72" i="13" s="1"/>
  <c r="O73" i="13"/>
  <c r="O72" i="13" s="1"/>
  <c r="Q73" i="13"/>
  <c r="V73" i="13"/>
  <c r="V72" i="13" s="1"/>
  <c r="Q75" i="13"/>
  <c r="G76" i="13"/>
  <c r="G75" i="13" s="1"/>
  <c r="I76" i="13"/>
  <c r="I75" i="13" s="1"/>
  <c r="K76" i="13"/>
  <c r="K75" i="13" s="1"/>
  <c r="O76" i="13"/>
  <c r="O75" i="13" s="1"/>
  <c r="Q76" i="13"/>
  <c r="V76" i="13"/>
  <c r="V75" i="13" s="1"/>
  <c r="G78" i="13"/>
  <c r="I78" i="13"/>
  <c r="K78" i="13"/>
  <c r="M78" i="13"/>
  <c r="O78" i="13"/>
  <c r="Q78" i="13"/>
  <c r="V78" i="13"/>
  <c r="G79" i="13"/>
  <c r="I79" i="13"/>
  <c r="K79" i="13"/>
  <c r="M79" i="13"/>
  <c r="O79" i="13"/>
  <c r="Q79" i="13"/>
  <c r="V79" i="13"/>
  <c r="G81" i="13"/>
  <c r="M81" i="13" s="1"/>
  <c r="M80" i="13" s="1"/>
  <c r="I81" i="13"/>
  <c r="I80" i="13" s="1"/>
  <c r="K81" i="13"/>
  <c r="K80" i="13" s="1"/>
  <c r="O81" i="13"/>
  <c r="O80" i="13" s="1"/>
  <c r="Q81" i="13"/>
  <c r="Q80" i="13" s="1"/>
  <c r="V81" i="13"/>
  <c r="V80" i="13" s="1"/>
  <c r="G83" i="13"/>
  <c r="I83" i="13"/>
  <c r="K83" i="13"/>
  <c r="M83" i="13"/>
  <c r="O83" i="13"/>
  <c r="Q83" i="13"/>
  <c r="V83" i="13"/>
  <c r="G85" i="13"/>
  <c r="I85" i="13"/>
  <c r="K85" i="13"/>
  <c r="M85" i="13"/>
  <c r="O85" i="13"/>
  <c r="Q85" i="13"/>
  <c r="V85" i="13"/>
  <c r="G89" i="13"/>
  <c r="M89" i="13" s="1"/>
  <c r="I89" i="13"/>
  <c r="K89" i="13"/>
  <c r="O89" i="13"/>
  <c r="Q89" i="13"/>
  <c r="V89" i="13"/>
  <c r="G92" i="13"/>
  <c r="M92" i="13" s="1"/>
  <c r="I92" i="13"/>
  <c r="K92" i="13"/>
  <c r="O92" i="13"/>
  <c r="Q92" i="13"/>
  <c r="V92" i="13"/>
  <c r="G96" i="13"/>
  <c r="I96" i="13"/>
  <c r="K96" i="13"/>
  <c r="M96" i="13"/>
  <c r="O96" i="13"/>
  <c r="Q96" i="13"/>
  <c r="V96" i="13"/>
  <c r="G99" i="13"/>
  <c r="I99" i="13"/>
  <c r="K99" i="13"/>
  <c r="M99" i="13"/>
  <c r="O99" i="13"/>
  <c r="Q99" i="13"/>
  <c r="V99" i="13"/>
  <c r="G104" i="13"/>
  <c r="I104" i="13"/>
  <c r="K104" i="13"/>
  <c r="M104" i="13"/>
  <c r="O104" i="13"/>
  <c r="Q104" i="13"/>
  <c r="V104" i="13"/>
  <c r="G106" i="13"/>
  <c r="M106" i="13" s="1"/>
  <c r="I106" i="13"/>
  <c r="K106" i="13"/>
  <c r="O106" i="13"/>
  <c r="Q106" i="13"/>
  <c r="V106" i="13"/>
  <c r="G108" i="13"/>
  <c r="I108" i="13"/>
  <c r="K108" i="13"/>
  <c r="M108" i="13"/>
  <c r="O108" i="13"/>
  <c r="Q108" i="13"/>
  <c r="V108" i="13"/>
  <c r="G110" i="13"/>
  <c r="V110" i="13"/>
  <c r="G111" i="13"/>
  <c r="M111" i="13" s="1"/>
  <c r="M110" i="13" s="1"/>
  <c r="I111" i="13"/>
  <c r="I110" i="13" s="1"/>
  <c r="K111" i="13"/>
  <c r="K110" i="13" s="1"/>
  <c r="O111" i="13"/>
  <c r="O110" i="13" s="1"/>
  <c r="Q111" i="13"/>
  <c r="Q110" i="13" s="1"/>
  <c r="V111" i="13"/>
  <c r="G113" i="13"/>
  <c r="K113" i="13"/>
  <c r="G114" i="13"/>
  <c r="I114" i="13"/>
  <c r="I113" i="13" s="1"/>
  <c r="K114" i="13"/>
  <c r="M114" i="13"/>
  <c r="M113" i="13" s="1"/>
  <c r="O114" i="13"/>
  <c r="O113" i="13" s="1"/>
  <c r="Q114" i="13"/>
  <c r="V114" i="13"/>
  <c r="V113" i="13" s="1"/>
  <c r="G116" i="13"/>
  <c r="I116" i="13"/>
  <c r="K116" i="13"/>
  <c r="M116" i="13"/>
  <c r="O116" i="13"/>
  <c r="Q116" i="13"/>
  <c r="V116" i="13"/>
  <c r="G118" i="13"/>
  <c r="I118" i="13"/>
  <c r="K118" i="13"/>
  <c r="M118" i="13"/>
  <c r="O118" i="13"/>
  <c r="Q118" i="13"/>
  <c r="Q113" i="13" s="1"/>
  <c r="V118" i="13"/>
  <c r="I120" i="13"/>
  <c r="O120" i="13"/>
  <c r="V120" i="13"/>
  <c r="G121" i="13"/>
  <c r="G120" i="13" s="1"/>
  <c r="I121" i="13"/>
  <c r="K121" i="13"/>
  <c r="K120" i="13" s="1"/>
  <c r="M121" i="13"/>
  <c r="M120" i="13" s="1"/>
  <c r="O121" i="13"/>
  <c r="Q121" i="13"/>
  <c r="Q120" i="13" s="1"/>
  <c r="V121" i="13"/>
  <c r="G123" i="13"/>
  <c r="V123" i="13"/>
  <c r="G124" i="13"/>
  <c r="M124" i="13" s="1"/>
  <c r="M123" i="13" s="1"/>
  <c r="I124" i="13"/>
  <c r="I123" i="13" s="1"/>
  <c r="K124" i="13"/>
  <c r="K123" i="13" s="1"/>
  <c r="O124" i="13"/>
  <c r="O123" i="13" s="1"/>
  <c r="Q124" i="13"/>
  <c r="Q123" i="13" s="1"/>
  <c r="V124" i="13"/>
  <c r="G130" i="13"/>
  <c r="K130" i="13"/>
  <c r="Q130" i="13"/>
  <c r="G131" i="13"/>
  <c r="I131" i="13"/>
  <c r="I130" i="13" s="1"/>
  <c r="K131" i="13"/>
  <c r="M131" i="13"/>
  <c r="M130" i="13" s="1"/>
  <c r="O131" i="13"/>
  <c r="O130" i="13" s="1"/>
  <c r="Q131" i="13"/>
  <c r="V131" i="13"/>
  <c r="V130" i="13" s="1"/>
  <c r="K138" i="13"/>
  <c r="O138" i="13"/>
  <c r="G139" i="13"/>
  <c r="G138" i="13" s="1"/>
  <c r="I139" i="13"/>
  <c r="I138" i="13" s="1"/>
  <c r="K139" i="13"/>
  <c r="M139" i="13"/>
  <c r="O139" i="13"/>
  <c r="Q139" i="13"/>
  <c r="Q138" i="13" s="1"/>
  <c r="V139" i="13"/>
  <c r="V138" i="13" s="1"/>
  <c r="G141" i="13"/>
  <c r="M141" i="13" s="1"/>
  <c r="I141" i="13"/>
  <c r="K141" i="13"/>
  <c r="O141" i="13"/>
  <c r="Q141" i="13"/>
  <c r="V141" i="13"/>
  <c r="G143" i="13"/>
  <c r="I143" i="13"/>
  <c r="K143" i="13"/>
  <c r="M143" i="13"/>
  <c r="O143" i="13"/>
  <c r="Q143" i="13"/>
  <c r="V143" i="13"/>
  <c r="G146" i="13"/>
  <c r="M146" i="13" s="1"/>
  <c r="I146" i="13"/>
  <c r="K146" i="13"/>
  <c r="O146" i="13"/>
  <c r="Q146" i="13"/>
  <c r="V146" i="13"/>
  <c r="G148" i="13"/>
  <c r="I148" i="13"/>
  <c r="G149" i="13"/>
  <c r="M149" i="13" s="1"/>
  <c r="I149" i="13"/>
  <c r="K149" i="13"/>
  <c r="K148" i="13" s="1"/>
  <c r="O149" i="13"/>
  <c r="Q149" i="13"/>
  <c r="Q148" i="13" s="1"/>
  <c r="V149" i="13"/>
  <c r="V148" i="13" s="1"/>
  <c r="G152" i="13"/>
  <c r="I152" i="13"/>
  <c r="K152" i="13"/>
  <c r="M152" i="13"/>
  <c r="O152" i="13"/>
  <c r="Q152" i="13"/>
  <c r="V152" i="13"/>
  <c r="G154" i="13"/>
  <c r="I154" i="13"/>
  <c r="K154" i="13"/>
  <c r="M154" i="13"/>
  <c r="O154" i="13"/>
  <c r="O148" i="13" s="1"/>
  <c r="Q154" i="13"/>
  <c r="V154" i="13"/>
  <c r="G162" i="13"/>
  <c r="I162" i="13"/>
  <c r="K162" i="13"/>
  <c r="M162" i="13"/>
  <c r="O162" i="13"/>
  <c r="Q162" i="13"/>
  <c r="V162" i="13"/>
  <c r="G164" i="13"/>
  <c r="M164" i="13" s="1"/>
  <c r="I164" i="13"/>
  <c r="K164" i="13"/>
  <c r="O164" i="13"/>
  <c r="Q164" i="13"/>
  <c r="V164" i="13"/>
  <c r="G166" i="13"/>
  <c r="I166" i="13"/>
  <c r="K166" i="13"/>
  <c r="M166" i="13"/>
  <c r="O166" i="13"/>
  <c r="Q166" i="13"/>
  <c r="V166" i="13"/>
  <c r="G168" i="13"/>
  <c r="V168" i="13"/>
  <c r="G169" i="13"/>
  <c r="M169" i="13" s="1"/>
  <c r="M168" i="13" s="1"/>
  <c r="I169" i="13"/>
  <c r="I168" i="13" s="1"/>
  <c r="K169" i="13"/>
  <c r="K168" i="13" s="1"/>
  <c r="O169" i="13"/>
  <c r="O168" i="13" s="1"/>
  <c r="Q169" i="13"/>
  <c r="Q168" i="13" s="1"/>
  <c r="V169" i="13"/>
  <c r="G171" i="13"/>
  <c r="M171" i="13" s="1"/>
  <c r="I171" i="13"/>
  <c r="K171" i="13"/>
  <c r="O171" i="13"/>
  <c r="Q171" i="13"/>
  <c r="V171" i="13"/>
  <c r="G174" i="13"/>
  <c r="I174" i="13"/>
  <c r="K174" i="13"/>
  <c r="M174" i="13"/>
  <c r="O174" i="13"/>
  <c r="Q174" i="13"/>
  <c r="V174" i="13"/>
  <c r="G176" i="13"/>
  <c r="I176" i="13"/>
  <c r="K176" i="13"/>
  <c r="M176" i="13"/>
  <c r="O176" i="13"/>
  <c r="Q176" i="13"/>
  <c r="V176" i="13"/>
  <c r="G178" i="13"/>
  <c r="I178" i="13"/>
  <c r="K178" i="13"/>
  <c r="M178" i="13"/>
  <c r="O178" i="13"/>
  <c r="Q178" i="13"/>
  <c r="V178" i="13"/>
  <c r="I179" i="13"/>
  <c r="O179" i="13"/>
  <c r="Q179" i="13"/>
  <c r="V179" i="13"/>
  <c r="G180" i="13"/>
  <c r="G179" i="13" s="1"/>
  <c r="I180" i="13"/>
  <c r="K180" i="13"/>
  <c r="K179" i="13" s="1"/>
  <c r="M180" i="13"/>
  <c r="M179" i="13" s="1"/>
  <c r="O180" i="13"/>
  <c r="Q180" i="13"/>
  <c r="V180" i="13"/>
  <c r="G182" i="13"/>
  <c r="V182" i="13"/>
  <c r="G183" i="13"/>
  <c r="M183" i="13" s="1"/>
  <c r="M182" i="13" s="1"/>
  <c r="I183" i="13"/>
  <c r="I182" i="13" s="1"/>
  <c r="K183" i="13"/>
  <c r="K182" i="13" s="1"/>
  <c r="O183" i="13"/>
  <c r="O182" i="13" s="1"/>
  <c r="Q183" i="13"/>
  <c r="Q182" i="13" s="1"/>
  <c r="V183" i="13"/>
  <c r="G185" i="13"/>
  <c r="M185" i="13" s="1"/>
  <c r="I185" i="13"/>
  <c r="K185" i="13"/>
  <c r="O185" i="13"/>
  <c r="Q185" i="13"/>
  <c r="V185" i="13"/>
  <c r="I195" i="13"/>
  <c r="K195" i="13"/>
  <c r="M195" i="13"/>
  <c r="V195" i="13"/>
  <c r="G196" i="13"/>
  <c r="G195" i="13" s="1"/>
  <c r="I196" i="13"/>
  <c r="K196" i="13"/>
  <c r="M196" i="13"/>
  <c r="O196" i="13"/>
  <c r="O195" i="13" s="1"/>
  <c r="Q196" i="13"/>
  <c r="Q195" i="13" s="1"/>
  <c r="V196" i="13"/>
  <c r="Q197" i="13"/>
  <c r="G198" i="13"/>
  <c r="I198" i="13"/>
  <c r="I197" i="13" s="1"/>
  <c r="K198" i="13"/>
  <c r="K197" i="13" s="1"/>
  <c r="M198" i="13"/>
  <c r="O198" i="13"/>
  <c r="Q198" i="13"/>
  <c r="V198" i="13"/>
  <c r="V197" i="13" s="1"/>
  <c r="G207" i="13"/>
  <c r="I207" i="13"/>
  <c r="K207" i="13"/>
  <c r="M207" i="13"/>
  <c r="O207" i="13"/>
  <c r="Q207" i="13"/>
  <c r="V207" i="13"/>
  <c r="G209" i="13"/>
  <c r="M209" i="13" s="1"/>
  <c r="I209" i="13"/>
  <c r="K209" i="13"/>
  <c r="O209" i="13"/>
  <c r="Q209" i="13"/>
  <c r="V209" i="13"/>
  <c r="G210" i="13"/>
  <c r="M210" i="13" s="1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2" i="13"/>
  <c r="I212" i="13"/>
  <c r="K212" i="13"/>
  <c r="M212" i="13"/>
  <c r="O212" i="13"/>
  <c r="Q212" i="13"/>
  <c r="V212" i="13"/>
  <c r="G213" i="13"/>
  <c r="I213" i="13"/>
  <c r="K213" i="13"/>
  <c r="M213" i="13"/>
  <c r="O213" i="13"/>
  <c r="O197" i="13" s="1"/>
  <c r="Q213" i="13"/>
  <c r="V213" i="13"/>
  <c r="AE215" i="13"/>
  <c r="G21" i="12"/>
  <c r="G8" i="12"/>
  <c r="G9" i="12"/>
  <c r="I9" i="12"/>
  <c r="I8" i="12" s="1"/>
  <c r="K9" i="12"/>
  <c r="M9" i="12"/>
  <c r="M8" i="12" s="1"/>
  <c r="O9" i="12"/>
  <c r="O8" i="12" s="1"/>
  <c r="Q9" i="12"/>
  <c r="V9" i="12"/>
  <c r="V8" i="12" s="1"/>
  <c r="G10" i="12"/>
  <c r="I10" i="12"/>
  <c r="K10" i="12"/>
  <c r="K8" i="12" s="1"/>
  <c r="M10" i="12"/>
  <c r="O10" i="12"/>
  <c r="Q10" i="12"/>
  <c r="Q8" i="12" s="1"/>
  <c r="V10" i="12"/>
  <c r="G11" i="12"/>
  <c r="G12" i="12"/>
  <c r="I12" i="12"/>
  <c r="I11" i="12" s="1"/>
  <c r="K12" i="12"/>
  <c r="K11" i="12" s="1"/>
  <c r="M12" i="12"/>
  <c r="O12" i="12"/>
  <c r="O11" i="12" s="1"/>
  <c r="Q12" i="12"/>
  <c r="V12" i="12"/>
  <c r="G13" i="12"/>
  <c r="M13" i="12" s="1"/>
  <c r="M11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Q11" i="12" s="1"/>
  <c r="V16" i="12"/>
  <c r="G17" i="12"/>
  <c r="I17" i="12"/>
  <c r="K17" i="12"/>
  <c r="M17" i="12"/>
  <c r="O17" i="12"/>
  <c r="Q17" i="12"/>
  <c r="V17" i="12"/>
  <c r="V11" i="12" s="1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AE21" i="12"/>
  <c r="AF21" i="12"/>
  <c r="I20" i="1"/>
  <c r="I19" i="1"/>
  <c r="I18" i="1"/>
  <c r="I17" i="1"/>
  <c r="I16" i="1"/>
  <c r="F46" i="1"/>
  <c r="G23" i="1" s="1"/>
  <c r="G46" i="1"/>
  <c r="G25" i="1" s="1"/>
  <c r="A25" i="1" s="1"/>
  <c r="H45" i="1"/>
  <c r="I45" i="1" s="1"/>
  <c r="H43" i="1"/>
  <c r="I43" i="1" s="1"/>
  <c r="H42" i="1"/>
  <c r="H41" i="1"/>
  <c r="I41" i="1" s="1"/>
  <c r="H40" i="1"/>
  <c r="I40" i="1" s="1"/>
  <c r="H39" i="1"/>
  <c r="H46" i="1" s="1"/>
  <c r="J28" i="1"/>
  <c r="J26" i="1"/>
  <c r="G38" i="1"/>
  <c r="F38" i="1"/>
  <c r="J23" i="1"/>
  <c r="J24" i="1"/>
  <c r="J25" i="1"/>
  <c r="J27" i="1"/>
  <c r="E24" i="1"/>
  <c r="E26" i="1"/>
  <c r="I81" i="1" l="1"/>
  <c r="J67" i="1" s="1"/>
  <c r="J72" i="1"/>
  <c r="J69" i="1"/>
  <c r="A26" i="1"/>
  <c r="G26" i="1"/>
  <c r="A23" i="1"/>
  <c r="G28" i="1"/>
  <c r="M13" i="14"/>
  <c r="M8" i="14" s="1"/>
  <c r="AF37" i="14"/>
  <c r="M148" i="13"/>
  <c r="M138" i="13"/>
  <c r="M197" i="13"/>
  <c r="M22" i="13"/>
  <c r="AF215" i="13"/>
  <c r="G22" i="13"/>
  <c r="G197" i="13"/>
  <c r="G80" i="13"/>
  <c r="M73" i="13"/>
  <c r="M72" i="13" s="1"/>
  <c r="M54" i="13"/>
  <c r="M53" i="13" s="1"/>
  <c r="M9" i="13"/>
  <c r="M8" i="13" s="1"/>
  <c r="M76" i="13"/>
  <c r="M75" i="13" s="1"/>
  <c r="I21" i="1"/>
  <c r="J77" i="1"/>
  <c r="J78" i="1"/>
  <c r="I39" i="1"/>
  <c r="I46" i="1" s="1"/>
  <c r="J65" i="1" l="1"/>
  <c r="J79" i="1"/>
  <c r="J61" i="1"/>
  <c r="J74" i="1"/>
  <c r="J60" i="1"/>
  <c r="J62" i="1"/>
  <c r="J76" i="1"/>
  <c r="J75" i="1"/>
  <c r="J64" i="1"/>
  <c r="J68" i="1"/>
  <c r="J80" i="1"/>
  <c r="J66" i="1"/>
  <c r="J73" i="1"/>
  <c r="J71" i="1"/>
  <c r="J70" i="1"/>
  <c r="J63" i="1"/>
  <c r="J59" i="1"/>
  <c r="A24" i="1"/>
  <c r="G24" i="1"/>
  <c r="A27" i="1" s="1"/>
  <c r="J45" i="1"/>
  <c r="J39" i="1"/>
  <c r="J46" i="1" s="1"/>
  <c r="J44" i="1"/>
  <c r="J40" i="1"/>
  <c r="J43" i="1"/>
  <c r="J41" i="1"/>
  <c r="J81" i="1" l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 Rikan</author>
  </authors>
  <commentList>
    <comment ref="S6" authorId="0" shapeId="0" xr:uid="{4BB420B3-6E41-48DD-84CE-0537D209C0D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115F562-9AB7-4F8C-9714-9EBA4DA8ECA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 Rikan</author>
  </authors>
  <commentList>
    <comment ref="S6" authorId="0" shapeId="0" xr:uid="{527511D8-BA7D-4739-978D-A3F7FEF01E5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DBDDDB0-213D-4195-9DCD-8425D9D685A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 Rikan</author>
  </authors>
  <commentList>
    <comment ref="S6" authorId="0" shapeId="0" xr:uid="{1C9A5951-2EEA-47AF-AB4A-FF467467240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0B5B452-3B3B-4E28-B37D-C8FE7F6BFB4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<sst xmlns="http://schemas.openxmlformats.org/spreadsheetml/2006/main" count="1498" uniqueCount="505">
  <si>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</si>
  <si>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</si>
  <si>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</si>
  <si>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</si>
  <si>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</si>
  <si>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</si>
  <si>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</si>
  <si>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</si>
  <si>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</si>
  <si>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</si>
  <si>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</si>
  <si>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</si>
  <si>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</si>
  <si>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</si>
  <si>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</si>
  <si>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</si>
  <si>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</si>
  <si>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</si>
  <si>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</si>
  <si>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</si>
  <si>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</si>
  <si>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</si>
  <si>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</si>
  <si>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</si>
  <si>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</si>
  <si>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</si>
  <si>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</si>
  <si>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</si>
  <si>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</si>
  <si>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</si>
  <si>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</si>
  <si>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</si>
  <si>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</si>
  <si>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</si>
  <si>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</si>
  <si>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</si>
  <si>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</si>
  <si>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</si>
  <si>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</si>
  <si>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</si>
  <si>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</si>
  <si>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</si>
  <si>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</si>
  <si>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0024_2022_2</t>
  </si>
  <si>
    <t>FN Brno - stavební připravenost REACT v objektu D, Dětská nemocnice</t>
  </si>
  <si>
    <t>Fakultní nemocnice Brno</t>
  </si>
  <si>
    <t>Jihlavská 340/20</t>
  </si>
  <si>
    <t>Brno-Bohunice</t>
  </si>
  <si>
    <t>62500</t>
  </si>
  <si>
    <t>65269705</t>
  </si>
  <si>
    <t>CZ65269705</t>
  </si>
  <si>
    <t>Stavba</t>
  </si>
  <si>
    <t>Ostatní a vedlejší náklady</t>
  </si>
  <si>
    <t>1</t>
  </si>
  <si>
    <t>Stavební objekt</t>
  </si>
  <si>
    <t>SO_KD01</t>
  </si>
  <si>
    <t>Výměna CT zařízení a s tím související práce v m.č. D.D.2.45</t>
  </si>
  <si>
    <t>ASŘ</t>
  </si>
  <si>
    <t>2</t>
  </si>
  <si>
    <t>Slaboproud</t>
  </si>
  <si>
    <t>Celkem za stavbu</t>
  </si>
  <si>
    <t>CZK</t>
  </si>
  <si>
    <t>#POPS</t>
  </si>
  <si>
    <t>Popis stavby: 0024_2022_2 - FN Brno - stavební připravenost REACT v objektu D, Dětská nemocnice</t>
  </si>
  <si>
    <t>#POPO</t>
  </si>
  <si>
    <t>Popis objektu: 0 - Ostatní a vedlejší náklady</t>
  </si>
  <si>
    <t>#POPR</t>
  </si>
  <si>
    <t>Popis rozpočtu: 1 - Ostatní a vedlejší náklady</t>
  </si>
  <si>
    <t>Popis objektu: SO_KD01 - Výměna CT zařízení a s tím související práce v m.č. D.D.2.45</t>
  </si>
  <si>
    <t>Popis rozpočtu: 1 - ASŘ</t>
  </si>
  <si>
    <t>Popis rozpočtu: 2 - Slaboproud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</si>
  <si>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</si>
  <si>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</si>
  <si>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</si>
  <si>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</si>
  <si>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</si>
  <si>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</si>
  <si>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</si>
  <si>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</si>
  <si>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</si>
  <si>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</si>
  <si>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</si>
  <si>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</si>
  <si>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</si>
  <si>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</si>
  <si>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</si>
  <si>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</si>
  <si>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</si>
  <si>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</si>
  <si>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</si>
  <si>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</si>
  <si>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</si>
  <si>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</si>
  <si>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</si>
  <si>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</si>
  <si>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</si>
  <si>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</si>
  <si>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</si>
  <si>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</si>
  <si>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</si>
  <si>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</si>
  <si>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</si>
  <si>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</si>
  <si>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</si>
  <si>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</si>
  <si>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</si>
  <si>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</si>
  <si>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</si>
  <si>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</si>
  <si>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</si>
  <si>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</si>
  <si>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</si>
  <si>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</si>
  <si>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</si>
  <si>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</si>
  <si>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</si>
  <si>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</si>
  <si>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</si>
  <si>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</si>
  <si>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</si>
  <si>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</si>
  <si>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</si>
  <si>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</si>
  <si>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</si>
  <si>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</si>
  <si>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</si>
  <si>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</si>
  <si>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</si>
  <si>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</si>
  <si>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</si>
  <si>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</si>
  <si>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</si>
  <si>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</si>
  <si>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</si>
  <si>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</si>
  <si>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</si>
  <si>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</si>
  <si>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</si>
  <si>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</si>
  <si>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</si>
  <si>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</si>
  <si>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</si>
  <si>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</si>
  <si>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</si>
  <si>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</si>
  <si>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</si>
  <si>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</si>
  <si>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</si>
  <si>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</si>
  <si>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</si>
  <si>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</t>
  </si>
  <si>
    <t>Indiv</t>
  </si>
  <si>
    <t>VRN</t>
  </si>
  <si>
    <t>Běžná</t>
  </si>
  <si>
    <t>POL99_8</t>
  </si>
  <si>
    <t>005122010R</t>
  </si>
  <si>
    <t xml:space="preserve">Provoz objednatele </t>
  </si>
  <si>
    <t>005211010R</t>
  </si>
  <si>
    <t>Předání a převzetí staveniště</t>
  </si>
  <si>
    <t>005211080R</t>
  </si>
  <si>
    <t xml:space="preserve">Bezpečnostní a hygienická opatření na staveništi </t>
  </si>
  <si>
    <t>005231040R</t>
  </si>
  <si>
    <t>Provozní řády</t>
  </si>
  <si>
    <t>005241010R</t>
  </si>
  <si>
    <t xml:space="preserve">Dokumentace skutečného provedení </t>
  </si>
  <si>
    <t>005211020R1</t>
  </si>
  <si>
    <t>Ochrana stávaj. konstrukcí a povrchů před poškozením</t>
  </si>
  <si>
    <t>Vlastní</t>
  </si>
  <si>
    <t>00523  R1</t>
  </si>
  <si>
    <t>Zkoušky a měření dle stanoviska KHS</t>
  </si>
  <si>
    <t>005231030R1</t>
  </si>
  <si>
    <t>Kontrolní měření záření pro RTG pracoviště dle platné legislativy</t>
  </si>
  <si>
    <t>00524 R1</t>
  </si>
  <si>
    <t>Fotodokumentace průběhu výstavby</t>
  </si>
  <si>
    <t>SUM</t>
  </si>
  <si>
    <t>END</t>
  </si>
  <si>
    <t>Položkový soupis prací a dodávek</t>
  </si>
  <si>
    <t>317121047RT4</t>
  </si>
  <si>
    <t>Překlady pórobetonové nenosné délky 1240 mm, šířky 150 mm, výšky 249 mm</t>
  </si>
  <si>
    <t>kus</t>
  </si>
  <si>
    <t>801-1</t>
  </si>
  <si>
    <t>Práce</t>
  </si>
  <si>
    <t>POL1_</t>
  </si>
  <si>
    <t>T4,T5,T6 : 3</t>
  </si>
  <si>
    <t>VV</t>
  </si>
  <si>
    <t>340271610R00</t>
  </si>
  <si>
    <t>Zazdívka otvorů příček z pórobetonových tvárnic plochy od 1 m2  do 4 m2, tloušťka zdiva 100 mm</t>
  </si>
  <si>
    <t>m3</t>
  </si>
  <si>
    <t>801-4</t>
  </si>
  <si>
    <t>včetně pomocného pracovního lešení</t>
  </si>
  <si>
    <t>SPI</t>
  </si>
  <si>
    <t>2.41 x 2.41a : 1,7*3,2*0,1</t>
  </si>
  <si>
    <t>2.28 x 2.28a : 1,5*3,2*0,1</t>
  </si>
  <si>
    <t>2.28 x chodba : 1,55*3,2*0,1</t>
  </si>
  <si>
    <t>340271615R00</t>
  </si>
  <si>
    <t>Zazdívka otvorů příček z pórobetonových tvárnic plochy od 1 m2  do 4 m2, tloušťka zdiva 150 mm</t>
  </si>
  <si>
    <t>2.41 x 2.28a : 0,9*2,0*0,15</t>
  </si>
  <si>
    <t>2.28a : 1,9*3,2*0,15</t>
  </si>
  <si>
    <t>342090432R00</t>
  </si>
  <si>
    <t>Úprava nosné konstrukce a opláštění SDK příčky pro zřízení otvoru pro dveře jednokřídlé, při hmotnosti jednoho křídla od 75 kg do 100 kg, v SDK příčce z UA profilů tl. 100 mm, 2 x opláštěné</t>
  </si>
  <si>
    <t>2.42 : 1</t>
  </si>
  <si>
    <t>610991111R00</t>
  </si>
  <si>
    <t>Zakrývání výplní vnitřních otvorů, předmětů apod. fólií Pe 0,05-0,2 mm</t>
  </si>
  <si>
    <t>m2</t>
  </si>
  <si>
    <t>které se zřizují před úpravami povrchu, a obalení osazených dveřních zárubní před znečištěním při úpravách povrchu nástřikem plastických maltovin včetně pozdějšího odkrytí,</t>
  </si>
  <si>
    <t>5,0*2,1+2,4*2,1+1,42*1,97+1,55*1,97</t>
  </si>
  <si>
    <t>611474410R00</t>
  </si>
  <si>
    <t>Omítka vnitřní stropů ze suché směsi tenkovrstvá, vápenná,  , na monolitický podklad</t>
  </si>
  <si>
    <t>RTS 22/ II</t>
  </si>
  <si>
    <t>kompletní souvrství</t>
  </si>
  <si>
    <t>nové omítnutí stropu/výmalba pod m.č. 2.45 v 1.NP : 50,0</t>
  </si>
  <si>
    <t>612472122R00</t>
  </si>
  <si>
    <t>Omítky vnitřní štukové barytové ze suchých maltových směsí stěn i schodišť tloušťky 30 mm</t>
  </si>
  <si>
    <t>s cementovým postřikem,</t>
  </si>
  <si>
    <t>2.41a : (1,4+1,7)*3,2</t>
  </si>
  <si>
    <t>2.43 : 1,83*3,2</t>
  </si>
  <si>
    <t>612474410R00</t>
  </si>
  <si>
    <t>Omítka vnitřní stěn ze suché směsi tenkovrstvá (stěrka, štuk),  , vápenná, na monolitický beton, ruční zpracování</t>
  </si>
  <si>
    <t>Odkaz na mn. položky pořadí 9 : 53,23200</t>
  </si>
  <si>
    <t>612481211RT8</t>
  </si>
  <si>
    <t>Vyztužení povrchu vnitřních stěn sklotextilní síťovinou s dodávkou síťoviny a stěrkového tmelu</t>
  </si>
  <si>
    <t>2.28 : (0,9+1,65)*3,2</t>
  </si>
  <si>
    <t>2.28a : (1,15+1,8+1,55+0,8+1,5)*3,2</t>
  </si>
  <si>
    <t>chodba : (1,15+1,9+1,635)*3,2</t>
  </si>
  <si>
    <t>2.41 : (1,7+0,9)*3,2</t>
  </si>
  <si>
    <t>631361921RT4</t>
  </si>
  <si>
    <t>Výztuž mazanin z betonů a z lehkých betonů ze svařovaných sítí průměr drátu 6 mm, velikost oka 100/100 mm</t>
  </si>
  <si>
    <t>t</t>
  </si>
  <si>
    <t>včetně distančních prvků</t>
  </si>
  <si>
    <t>2.45 : 31,02*4,44*1,15*0,001</t>
  </si>
  <si>
    <t>631416211RT5</t>
  </si>
  <si>
    <t>Mazanina betonová ze suché směsi tloušťky přes 50 do 80 mm pevnost v tlaku 30 MPa</t>
  </si>
  <si>
    <t>2.45 : 31,02*0,11</t>
  </si>
  <si>
    <t>632421113RVx</t>
  </si>
  <si>
    <t>Potěr samonivelační,ručně zpracovaný,tl. 2,5 mm, pev. 30 MPa, penetrace</t>
  </si>
  <si>
    <t>2.28,2.28a,2.41,2.41a,2.42,2.43,2.45 : 2,14+5,88+13,14+15,76+9,47+3,48+31,02</t>
  </si>
  <si>
    <t>63991</t>
  </si>
  <si>
    <t>Stavební součinost z dodavatelem skiagrafického zařízení</t>
  </si>
  <si>
    <t>soubor</t>
  </si>
  <si>
    <t>Jako nedílnou součást zesílení stropní konstrukce pro bezpečné uložení skaigrafického zařízení z pohledu únosnosti a zatížení, je zhotovitel povinen na vlastní náklady zpracovat potřebné průzkumy, diagnostiku stavebních konstrukcí (především stropu), vyhodnocení těchto výsledků, dílenskou a výrobní dokumentaci zpracovanou autorizovanou osobou.</t>
  </si>
  <si>
    <t>POP</t>
  </si>
  <si>
    <t>Zhotovitel je povinen se seznámit s požadavky dodavatele strojního zařízení na potřebnou požadovanou únosnost strop.kce a v rámci PD a nabídkové ceny zohlednit i případné další požadavky dodavatele např. chvění a citlivost stroje.</t>
  </si>
  <si>
    <t>Součástí ceny musí být tedy : Průzkum stavby destruktivními metodami s odběrem vzorků, příprava stavby, vyhodnocení výsledků, návrh techn. řešení vč. projektové dokumentace a statického posouzení, realizace dohodnutého řešení.</t>
  </si>
  <si>
    <t>O1</t>
  </si>
  <si>
    <t>Nové hliníkové okno v chodbě, 5580x2860 mm, D+M, bližší specifikace viz. PD</t>
  </si>
  <si>
    <t>T1</t>
  </si>
  <si>
    <t>Nové posuvné dveře po stěně vč. obložkové zárubně, oboustr.doraz, těsnění, kování, madlo, 900/1970mm, D+M, bližší specifikace viz. PD</t>
  </si>
  <si>
    <t>T2</t>
  </si>
  <si>
    <t>Výměna dveří z m.č. 2.43 do m.č. 2.45, 2kř., 1450/2100 - D+M, bližší specifikace viz. PD</t>
  </si>
  <si>
    <t>- vybourání 2kř. dveří 1450/1970 mm vč. ocel. zárubně</t>
  </si>
  <si>
    <t>- osekání obkladu na bocích až do stropu vč. omítky</t>
  </si>
  <si>
    <t>- zvětšení stavební otvoru na rozměr 1550/2150 mm vč. překladu</t>
  </si>
  <si>
    <t>- dodávka a osazení 2 kř. dveří s barytovou výplní vč. ocelové zárubně 1450/2100 mm a kování</t>
  </si>
  <si>
    <t>- zednické zapravení</t>
  </si>
  <si>
    <t>- odvoz a likvidace suti a vybouraných hmot</t>
  </si>
  <si>
    <t>T3</t>
  </si>
  <si>
    <t>Výměna dveří z galerie do m.č. 2.43, 2kř., 1450/2100 - D+M, bližší specifikace viz. PD</t>
  </si>
  <si>
    <t>- dodávka a osazení 2 kř. dveří vč. ocelové zárubně 1450/2100 mm a kování</t>
  </si>
  <si>
    <t>T4</t>
  </si>
  <si>
    <t>Nové dveře vč. ocelové zárubně, kování, 800/1970mm, D+M, bližší specifikace viz. PD</t>
  </si>
  <si>
    <t>T5</t>
  </si>
  <si>
    <t>Nové dveře vč. ocelové zárubně, kování, 900/2100mm, D+M, bližší specifikace viz. PD</t>
  </si>
  <si>
    <t>T6</t>
  </si>
  <si>
    <t>Nové dveře (barytová výplň) vč. ocelové zárubně, kování, 900/1970mm, D+M, bližší specifikace viz. PD</t>
  </si>
  <si>
    <t>941955002R00</t>
  </si>
  <si>
    <t>Lešení lehké pracovní pomocné pomocné, o výšce lešeňové podlahy přes 1,2 do 1,9 m</t>
  </si>
  <si>
    <t>800-3</t>
  </si>
  <si>
    <t>2.28,2.28a,2.41,2.41a,2.42,2.43,2.44,2.45 : 2,14+5,88+13,14+15,76+9,47+3,48+2,24+31,02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</si>
  <si>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</si>
  <si>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</si>
  <si>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2,14+5,88+13,14+15,76+9,47+3,48+2,24+31,02+3,67*1,635</t>
  </si>
  <si>
    <t>95001</t>
  </si>
  <si>
    <t>Instalace nového sběrného kanálu s odmnímatelným krytem pro vedení techolog. kabelů pro RTG dl. 18 m, D+M - bližší specifikace viz. PD</t>
  </si>
  <si>
    <t>202      R00</t>
  </si>
  <si>
    <t>Zednické výpomoci pro řemesla (drážky, prostupy apod.) + nezměřitelné drobné práce, bližší specifikace viz. PD</t>
  </si>
  <si>
    <t>965041441RT1</t>
  </si>
  <si>
    <t>Bourání podkladů pod dlažby nebo litých celistvých dlažeb a mazanin  lehčených, tloušťky přes 100 mm, plochy přes 4 m2</t>
  </si>
  <si>
    <t>801-3</t>
  </si>
  <si>
    <t>965043341RT1</t>
  </si>
  <si>
    <t>Bourání podkladů pod dlažby nebo litých celistvých dlažeb a mazanin  betonových s potěrem nebo teracem, tloušťky do 100 mm, plochy přes 4 m2</t>
  </si>
  <si>
    <t>2.45 : 31,02*0,05</t>
  </si>
  <si>
    <t>965048515R00</t>
  </si>
  <si>
    <t>Bourání podkladů pod dlažby nebo litých celistvých dlažeb a mazanin  Broušení betonového povrchu do tloušťky 5 mm</t>
  </si>
  <si>
    <t xml:space="preserve">srovnání povrchu, odstranění lepidla : </t>
  </si>
  <si>
    <t>Odkaz na mn. položky pořadí 33 : 64,93000</t>
  </si>
  <si>
    <t>Odkaz na mn. položky pořadí 28 : 3,00000</t>
  </si>
  <si>
    <t>965081713RT1</t>
  </si>
  <si>
    <t>Bourání podlah z keramických dlaždic, tloušťky do 10 mm, plochy přes 1 m2</t>
  </si>
  <si>
    <t>bez podkladního lože, s jakoukoliv výplní spár</t>
  </si>
  <si>
    <t>chodba : 3,0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</si>
  <si>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</si>
  <si>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</si>
  <si>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</si>
  <si>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2.42 x 2.41 : 1</t>
  </si>
  <si>
    <t>2.41 x 2.28 : 1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</si>
  <si>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</si>
  <si>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</si>
  <si>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2.42 x 2.41 : 0,9*1,97</t>
  </si>
  <si>
    <t>2.41 x 2.28 : 0,9*1,97</t>
  </si>
  <si>
    <t>971033631R00</t>
  </si>
  <si>
    <t>Vybourání otvorů ve zdivu cihelném z jakýchkoliv cihel pálených  na jakoukoliv maltu vápenou nebo vápenocementovou, plochy do 4 m2, tloušťky do 150 mm</t>
  </si>
  <si>
    <t>základovém nebo nadzákladovém,</t>
  </si>
  <si>
    <t>2.28 x 2.41 : 2,2*3,2-0,9*1,97</t>
  </si>
  <si>
    <t>2.28 x chodba : 0,9*2,02</t>
  </si>
  <si>
    <t>2.41 x 2.45 : 1,0*2,02</t>
  </si>
  <si>
    <t>974031666R00</t>
  </si>
  <si>
    <t>Vysekání rýh v jakémkoliv zdivu cihelném pro vtahování nosníků do zdí, před vybouráním otvorů  do hloubky 150 mm, při výšce nosníku do 250 mm</t>
  </si>
  <si>
    <t>m</t>
  </si>
  <si>
    <t>T4,T5,T6 : 3*1,25</t>
  </si>
  <si>
    <t>776511820R00</t>
  </si>
  <si>
    <t>Odstranění povlakových podlah z nášlapné plochy lepených, s podložkou, z ploch přes 20 m2</t>
  </si>
  <si>
    <t>800-775</t>
  </si>
  <si>
    <t>2.28,2.41,2.42,2.43,2.45 : 5,2+15,76+9,47+3,48+31,02</t>
  </si>
  <si>
    <t>96806235</t>
  </si>
  <si>
    <t>Vybourání rámů oken a dveří</t>
  </si>
  <si>
    <t>chodba : 1,55*1,98+5,58*2,86</t>
  </si>
  <si>
    <t>999281148R00</t>
  </si>
  <si>
    <t>Přesun hmot pro opravy a údržbu objektů pro opravy a údržbu dosavadních objektů včetně vnějších plášťů  výšky do 12 m, nošením</t>
  </si>
  <si>
    <t>Přesun hmot</t>
  </si>
  <si>
    <t>POL7_</t>
  </si>
  <si>
    <t>oborů 801, 803, 811 a 812</t>
  </si>
  <si>
    <t>713121118RU1</t>
  </si>
  <si>
    <t xml:space="preserve">Izolace podlah tepelná obložení stěn dilatační páskou, tloušťky 100 mm,  </t>
  </si>
  <si>
    <t>800-713</t>
  </si>
  <si>
    <t>2.45 : 5,13*2+5,985*2</t>
  </si>
  <si>
    <t>713191100RT9</t>
  </si>
  <si>
    <t>Izolace tepelné běžných konstrukcí - doplňky položení separační fólie, včetně dodávky PE fólie</t>
  </si>
  <si>
    <t>2.28,2.41,2.42,2.45 : 5,2+15,76+9,47+31,02</t>
  </si>
  <si>
    <t>998713202R00</t>
  </si>
  <si>
    <t>Přesun hmot pro izolace tepelné v objektech výšky do 12 m</t>
  </si>
  <si>
    <t>50 m vodorovně</t>
  </si>
  <si>
    <t>720001</t>
  </si>
  <si>
    <t>ZTI - D+M, bližší specifikace viz. PD</t>
  </si>
  <si>
    <t>demontáž rohových ventilů vč. zaslepení výtoku v m.č. 2.42</t>
  </si>
  <si>
    <t>730001</t>
  </si>
  <si>
    <t>Vytápění - D+M, bližší specifikace viz. PD</t>
  </si>
  <si>
    <t>m.č. 2.42</t>
  </si>
  <si>
    <t>demontáž stávajícího radiátoru vč. likvidace - 1ks</t>
  </si>
  <si>
    <t>dodávka a osazení nového radiátoru pod okno vč. napojení - 1 ks</t>
  </si>
  <si>
    <t>chodba</t>
  </si>
  <si>
    <t>úprava (zkrácení) podl. konvekt. topení</t>
  </si>
  <si>
    <t>766001</t>
  </si>
  <si>
    <t>Nový mobiliář - D+M, bližší specifikace viz. PD</t>
  </si>
  <si>
    <t>1x počítačový stůl se skříňkou typ č. 1</t>
  </si>
  <si>
    <t>1x počítačový stůl typ č.2</t>
  </si>
  <si>
    <t>3x mobilní kontejner</t>
  </si>
  <si>
    <t>3x PC židle</t>
  </si>
  <si>
    <t>6x věšák (háček) na zeď</t>
  </si>
  <si>
    <t>2x židle</t>
  </si>
  <si>
    <t>767584502R00</t>
  </si>
  <si>
    <t>Montáž podhledů lamelových a kazetových Montáž podhledů z kazet včetně montáže nosného roštu na ocelovou konstrukci, rozměry kazet 600 mm x 600 mm, bez určení výměry</t>
  </si>
  <si>
    <t>800-767</t>
  </si>
  <si>
    <t>767581801R00</t>
  </si>
  <si>
    <t>Demontáž podhledů kazet</t>
  </si>
  <si>
    <t>Odkaz na mn. položky pořadí 42 : 83,13000</t>
  </si>
  <si>
    <t>595960050R1</t>
  </si>
  <si>
    <t>Kazetové desky, 600x600x24 mm, bližší specifikace viz. PD</t>
  </si>
  <si>
    <t>Specifikace</t>
  </si>
  <si>
    <t>POL3_</t>
  </si>
  <si>
    <t xml:space="preserve">doplnění kazetového podhledu 30% : </t>
  </si>
  <si>
    <t>Odkaz na mn. položky pořadí 42 : 83,13000*0,3</t>
  </si>
  <si>
    <t>998767202R00</t>
  </si>
  <si>
    <t>Přesun hmot pro kovové stavební doplňk. konstrukce v objektech výšky do 12 m</t>
  </si>
  <si>
    <t>776101101R00</t>
  </si>
  <si>
    <t>Přípravné práce vysávání povlakových podlah průmyslovým vysavačem</t>
  </si>
  <si>
    <t>položky neobsahují žádný materiál</t>
  </si>
  <si>
    <t>Odkaz na mn. položky pořadí 49 : 80,89000</t>
  </si>
  <si>
    <t>776994111R00</t>
  </si>
  <si>
    <t>Ostatní práce svařování povlakových podlah  z pásů nebo čtverců</t>
  </si>
  <si>
    <t>2.28,2.28a,2.41,2.41a,2.42,2.43,2.45 : 64,0</t>
  </si>
  <si>
    <t>776421300Rtx</t>
  </si>
  <si>
    <t>Montáž soklu k PVC podlahám do v.100 mm, vytažením PVC přes plastovou lištu, hrana začištěna silikonem - D+M</t>
  </si>
  <si>
    <t>2.28 : 1,3+1,65*2</t>
  </si>
  <si>
    <t>2.28a : 3,95*2+1,5*2</t>
  </si>
  <si>
    <t>2.41 : 3,0*2+4,38*2</t>
  </si>
  <si>
    <t>2.41a : 1,5*2+1,7*2</t>
  </si>
  <si>
    <t>2.42 : 3,0*2+3,35*2</t>
  </si>
  <si>
    <t>2.43 : 1,83*2+1,7*2</t>
  </si>
  <si>
    <t>776521230RTx</t>
  </si>
  <si>
    <t>Lepení podlah povlakových z PVC, vodivých, extrémně trvanlivých na lepidlo doporučené výrobcem, pouze nalepení - PVC ve specifikaci</t>
  </si>
  <si>
    <t>28412326R1</t>
  </si>
  <si>
    <t>Podlahovina PVC elektrovodivá homogenní tl. 2 mm světle šedá, bližší specifikace viz. PD</t>
  </si>
  <si>
    <t>Odkaz na mn. položky pořadí 49 : 80,89000*1,15</t>
  </si>
  <si>
    <t>998776202R00</t>
  </si>
  <si>
    <t>Přesun hmot pro podlahy povlakové v objektech výšky do 12 m</t>
  </si>
  <si>
    <t>vodorovně do 50 m</t>
  </si>
  <si>
    <t>781101210R00</t>
  </si>
  <si>
    <t>Příprava podkladu pod obklady penetrace podkladu pod obklady</t>
  </si>
  <si>
    <t>800-771</t>
  </si>
  <si>
    <t>Odkaz na mn. položky pořadí 53 : 15,40800</t>
  </si>
  <si>
    <t>781475114R00</t>
  </si>
  <si>
    <t>Montáž obkladů vnitřních z dlaždic keramických kladených do tmele 200 x 200 mm,  , kladených do flexibilního tmele</t>
  </si>
  <si>
    <t>2.41a : (1,4*2+1,7*2-0,9*2)*1,8</t>
  </si>
  <si>
    <t>2.43 : (1,83*2+1,7*2-1,45*2)*1,8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</si>
  <si>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</si>
  <si>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</si>
  <si>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597813602R1</t>
  </si>
  <si>
    <t>Obklad keramický 20x20 cm, dle výběru investora</t>
  </si>
  <si>
    <t>Odkaz na mn. položky pořadí 53 : 15,40800*1,15</t>
  </si>
  <si>
    <t>998781202R00</t>
  </si>
  <si>
    <t>Přesun hmot pro obklady keramické v objektech výšky do 12 m</t>
  </si>
  <si>
    <t>783950010RAx</t>
  </si>
  <si>
    <t>Oprava nátěrů kovových oken syntet. lakem, obroušení, odmaštění, 1x krycí + 1x email</t>
  </si>
  <si>
    <t>Agregovaná položka</t>
  </si>
  <si>
    <t>POL2_</t>
  </si>
  <si>
    <t>784402801R00</t>
  </si>
  <si>
    <t>Odstranění maleb oškrabáním, v místnostech do 3,8 m</t>
  </si>
  <si>
    <t>800-784</t>
  </si>
  <si>
    <t>Odkaz na mn. položky pořadí 59 : 263,44350</t>
  </si>
  <si>
    <t>784450075RA0</t>
  </si>
  <si>
    <t>Malby z malířských směsí disperzní, penetrace jednonásobná, malba dvojnásobná, bílá</t>
  </si>
  <si>
    <t>AP-PSV</t>
  </si>
  <si>
    <t>2.28 : (1,3*2+1,65*2)*2,8</t>
  </si>
  <si>
    <t>2.28a : (3,95*2+1,5*2)*2,8</t>
  </si>
  <si>
    <t>2.41 : (3,0*2+4,38*2)*2,88</t>
  </si>
  <si>
    <t>2.41a : (1,5*2+1,7*2)*1,38</t>
  </si>
  <si>
    <t>2.42 : (3,0*2+3,35*2)*2,65</t>
  </si>
  <si>
    <t>2.45 : (5,13*2+5,985*2)*2,79</t>
  </si>
  <si>
    <t>2.43 : (1,83*2+1,7*2)*1,3</t>
  </si>
  <si>
    <t>2.44 : (1,49*2+1,7*2)*1,6</t>
  </si>
  <si>
    <t>21001</t>
  </si>
  <si>
    <t>Silnoproud</t>
  </si>
  <si>
    <t>979990101R00</t>
  </si>
  <si>
    <t>Poplatek za skládku za uložení, směsi betonu a cihel,  , skupina 17 01 01 a 17 01 02 z Katalogu odpadů</t>
  </si>
  <si>
    <t>Odkaz na dem. hmot. položky pořadí 25 : 5,45952</t>
  </si>
  <si>
    <t>Odkaz na dem. hmot. položky pořadí 26 : 3,41220</t>
  </si>
  <si>
    <t>Odkaz na dem. hmot. položky pořadí 27 : 0,85592</t>
  </si>
  <si>
    <t>Odkaz na dem. hmot. položky pořadí 28 : 0,06000</t>
  </si>
  <si>
    <t>Odkaz na dem. hmot. položky pořadí 31 : 2,45835</t>
  </si>
  <si>
    <t>Odkaz na dem. hmot. položky pořadí 32 : 0,24375</t>
  </si>
  <si>
    <t>Odkaz na dem. hmot. položky pořadí 30 : 0,26950</t>
  </si>
  <si>
    <t>Odkaz na dem. hmot. položky pořadí 34 : 1,42709</t>
  </si>
  <si>
    <t>979990181R00</t>
  </si>
  <si>
    <t>Poplatek za skládku za uložení, PVC podlahová krytina,  , skupina 20 03 07 z Katalogu odpadů</t>
  </si>
  <si>
    <t>Odkaz na dem. hmot. položky pořadí 33 : 0,06493</t>
  </si>
  <si>
    <t>979011211R00</t>
  </si>
  <si>
    <t>Svislá doprava suti a vybouraných hmot nošením za prvé podlaží nad základním podlažím</t>
  </si>
  <si>
    <t>Přesun suti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</si>
  <si>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</si>
  <si>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</si>
  <si>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</si>
  <si>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</si>
  <si>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</si>
  <si>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</si>
  <si>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</si>
  <si>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</si>
  <si>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</si>
  <si>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Pol__0001</t>
  </si>
  <si>
    <t>Kabel U/FTP, drát, CAT.6A LS0H, B2ca s1d1a1</t>
  </si>
  <si>
    <t>metr</t>
  </si>
  <si>
    <t>POL1_1</t>
  </si>
  <si>
    <t>Pol__0002</t>
  </si>
  <si>
    <t>Datová dvojzásuvka RJ45 na omítku</t>
  </si>
  <si>
    <t>ks</t>
  </si>
  <si>
    <t>Pol__0003</t>
  </si>
  <si>
    <t>Datová dvojzásuvka RJ45 pod omítku</t>
  </si>
  <si>
    <t>Pol__0004</t>
  </si>
  <si>
    <t>Keystone RJ45 CAT.6A, samořezná svorkovnice pro drát AWG 26 – 22</t>
  </si>
  <si>
    <t>Pol__0005</t>
  </si>
  <si>
    <t>Patchpanel modulární pro 24 modulů</t>
  </si>
  <si>
    <t>Pol__0006</t>
  </si>
  <si>
    <t>Lišta LH 20x20 HF</t>
  </si>
  <si>
    <t>Pol__0007</t>
  </si>
  <si>
    <t>Lišta LH 40x20 HF</t>
  </si>
  <si>
    <t>Pol__0008</t>
  </si>
  <si>
    <t>Lišta LH 40x40 HF</t>
  </si>
  <si>
    <t>Pol__0009</t>
  </si>
  <si>
    <t>Lišta LH 60x40 HF</t>
  </si>
  <si>
    <t>Pol__0010</t>
  </si>
  <si>
    <t>Trubka ohebná 25 HF</t>
  </si>
  <si>
    <t>Pol__0011</t>
  </si>
  <si>
    <t>Parapetní kanál PK 110x65 HF</t>
  </si>
  <si>
    <t>Pol__0012</t>
  </si>
  <si>
    <t>Parapetní kanál PK 90x55 HF</t>
  </si>
  <si>
    <t>Pol__0013</t>
  </si>
  <si>
    <t>Roh vnější PK 110x65 HF</t>
  </si>
  <si>
    <t>Pol__0014</t>
  </si>
  <si>
    <t>T kus PK 110x65 HF</t>
  </si>
  <si>
    <t>Pol__0015</t>
  </si>
  <si>
    <t>Spojka PK 110x65 HF</t>
  </si>
  <si>
    <t>Pol__0016</t>
  </si>
  <si>
    <t>Koncovka PK 110x65 HF</t>
  </si>
  <si>
    <t>Pol__0017</t>
  </si>
  <si>
    <t>Roh vnější PK 90x55 HF</t>
  </si>
  <si>
    <t>Pol__0018</t>
  </si>
  <si>
    <t>T kus PK 90x55 HF</t>
  </si>
  <si>
    <t>Pol__0019</t>
  </si>
  <si>
    <t>Spojka PK 90x55 HF</t>
  </si>
  <si>
    <t>Pol__0020</t>
  </si>
  <si>
    <t>Koncovka PK 90x55 HF</t>
  </si>
  <si>
    <t>Pol__0021</t>
  </si>
  <si>
    <t>Požární ucpávka</t>
  </si>
  <si>
    <t>Pol__0022</t>
  </si>
  <si>
    <t>Dokumentace skutečného provedení ve formátu dwg</t>
  </si>
  <si>
    <t>Pol__0023</t>
  </si>
  <si>
    <t>Měření segmentů Cat.6A dle EN 50 173 vč. protokolů</t>
  </si>
  <si>
    <t>Pol__0024</t>
  </si>
  <si>
    <t>Parapetní kanál PK 170x70</t>
  </si>
  <si>
    <t>Pol__0025</t>
  </si>
  <si>
    <t>Spojka PK 170x70</t>
  </si>
  <si>
    <t>Pol__0026</t>
  </si>
  <si>
    <t>Datová jednozásuvka RJ45 na omítku</t>
  </si>
  <si>
    <t>Pol__0027</t>
  </si>
  <si>
    <t>průrazy, trasa přes stoupačku, přesuny, podhledy demontáž a montáž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</si>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</sst>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5DizjD6SZ2nGJvUbrnnSyrEfXxUWzsxmYYqLFJbmTiFaYDb1hV3FCnku2Nh46Bc/Gqmn6L4M86A1sgpiwQIz+w==" saltValue="lBh4koW7IunieDN9/QQmm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5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5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5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5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5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SUMIF(F59:F80,A16,I59:I80)+SUMIF(F59:F80,"PSU",I59:I80)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SUMIF(F59:F80,A17,I59:I80)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SUMIF(F59:F80,A18,I59:I80)</f>
        <v>0</v>
      </c>
      <c r="J18" s="85"/>
    </row>
    <row r="19" spans="1:10" ht="23.25" customHeight="1" x14ac:dyDescent="0.25">
      <c r="A19" s="196" t="s">
        <v>114</v>
      </c>
      <c r="B19" s="38" t="s">
        <v>27</v>
      </c>
      <c r="C19" s="62"/>
      <c r="D19" s="63"/>
      <c r="E19" s="83"/>
      <c r="F19" s="84"/>
      <c r="G19" s="83"/>
      <c r="H19" s="84"/>
      <c r="I19" s="83">
        <f>SUMIF(F59:F80,A19,I59:I80)</f>
        <v>0</v>
      </c>
      <c r="J19" s="85"/>
    </row>
    <row r="20" spans="1:10" ht="23.25" customHeight="1" x14ac:dyDescent="0.25">
      <c r="A20" s="196" t="s">
        <v>115</v>
      </c>
      <c r="B20" s="38" t="s">
        <v>28</v>
      </c>
      <c r="C20" s="62"/>
      <c r="D20" s="63"/>
      <c r="E20" s="83"/>
      <c r="F20" s="84"/>
      <c r="G20" s="83"/>
      <c r="H20" s="84"/>
      <c r="I20" s="83">
        <f>SUMIF(F59:F80,A20,I59:I80)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51</v>
      </c>
      <c r="C39" s="147"/>
      <c r="D39" s="147"/>
      <c r="E39" s="147"/>
      <c r="F39" s="148">
        <f>'0 1 Naklady'!AE21+'SO_KD01 1 Pol'!AE215+'SO_KD01 2 Pol'!AE37</f>
        <v>0</v>
      </c>
      <c r="G39" s="149">
        <f>'0 1 Naklady'!AF21+'SO_KD01 1 Pol'!AF215+'SO_KD01 2 Pol'!AF37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customHeight="1" x14ac:dyDescent="0.25">
      <c r="A40" s="136">
        <v>2</v>
      </c>
      <c r="B40" s="152"/>
      <c r="C40" s="153" t="s">
        <v>52</v>
      </c>
      <c r="D40" s="153"/>
      <c r="E40" s="153"/>
      <c r="F40" s="154">
        <f>'0 1 Naklady'!AE21</f>
        <v>0</v>
      </c>
      <c r="G40" s="155">
        <f>'0 1 Naklady'!AF21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customHeight="1" x14ac:dyDescent="0.25">
      <c r="A41" s="136">
        <v>3</v>
      </c>
      <c r="B41" s="157" t="s">
        <v>53</v>
      </c>
      <c r="C41" s="147" t="s">
        <v>52</v>
      </c>
      <c r="D41" s="147"/>
      <c r="E41" s="147"/>
      <c r="F41" s="158">
        <f>'0 1 Naklady'!AE21</f>
        <v>0</v>
      </c>
      <c r="G41" s="150">
        <f>'0 1 Naklady'!AF21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customHeight="1" x14ac:dyDescent="0.25">
      <c r="A42" s="136">
        <v>2</v>
      </c>
      <c r="B42" s="152"/>
      <c r="C42" s="153" t="s">
        <v>54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5">
      <c r="A43" s="136">
        <v>2</v>
      </c>
      <c r="B43" s="152" t="s">
        <v>55</v>
      </c>
      <c r="C43" s="153" t="s">
        <v>56</v>
      </c>
      <c r="D43" s="153"/>
      <c r="E43" s="153"/>
      <c r="F43" s="154">
        <f>'SO_KD01 1 Pol'!AE215+'SO_KD01 2 Pol'!AE37</f>
        <v>0</v>
      </c>
      <c r="G43" s="155">
        <f>'SO_KD01 1 Pol'!AF215+'SO_KD01 2 Pol'!AF37</f>
        <v>0</v>
      </c>
      <c r="H43" s="155">
        <f>(F43*SazbaDPH1/100)+(G43*SazbaDPH2/100)</f>
        <v>0</v>
      </c>
      <c r="I43" s="155">
        <f>F43+G43+H43</f>
        <v>0</v>
      </c>
      <c r="J43" s="156" t="str">
        <f>IF(_xlfn.SINGLE(CenaCelkemVypocet)=0,"",I43/_xlfn.SINGLE(CenaCelkemVypocet)*100)</f>
        <v/>
      </c>
    </row>
    <row r="44" spans="1:10" ht="25.5" customHeight="1" x14ac:dyDescent="0.25">
      <c r="A44" s="136">
        <v>3</v>
      </c>
      <c r="B44" s="157" t="s">
        <v>53</v>
      </c>
      <c r="C44" s="147" t="s">
        <v>57</v>
      </c>
      <c r="D44" s="147"/>
      <c r="E44" s="147"/>
      <c r="F44" s="158">
        <f>'SO_KD01 1 Pol'!AE215</f>
        <v>0</v>
      </c>
      <c r="G44" s="150">
        <f>'SO_KD01 1 Pol'!AF215</f>
        <v>0</v>
      </c>
      <c r="H44" s="150">
        <f>(F44*SazbaDPH1/100)+(G44*SazbaDPH2/100)</f>
        <v>0</v>
      </c>
      <c r="I44" s="150">
        <f>F44+G44+H44</f>
        <v>0</v>
      </c>
      <c r="J44" s="151" t="str">
        <f>IF(_xlfn.SINGLE(CenaCelkemVypocet)=0,"",I44/_xlfn.SINGLE(CenaCelkemVypocet)*100)</f>
        <v/>
      </c>
    </row>
    <row r="45" spans="1:10" ht="25.5" customHeight="1" x14ac:dyDescent="0.25">
      <c r="A45" s="136">
        <v>3</v>
      </c>
      <c r="B45" s="157" t="s">
        <v>58</v>
      </c>
      <c r="C45" s="147" t="s">
        <v>59</v>
      </c>
      <c r="D45" s="147"/>
      <c r="E45" s="147"/>
      <c r="F45" s="158">
        <f>'SO_KD01 2 Pol'!AE37</f>
        <v>0</v>
      </c>
      <c r="G45" s="150">
        <f>'SO_KD01 2 Pol'!AF37</f>
        <v>0</v>
      </c>
      <c r="H45" s="150">
        <f>(F45*SazbaDPH1/100)+(G45*SazbaDPH2/100)</f>
        <v>0</v>
      </c>
      <c r="I45" s="150">
        <f>F45+G45+H45</f>
        <v>0</v>
      </c>
      <c r="J45" s="151" t="str">
        <f>IF(_xlfn.SINGLE(CenaCelkemVypocet)=0,"",I45/_xlfn.SINGLE(CenaCelkemVypocet)*100)</f>
        <v/>
      </c>
    </row>
    <row r="46" spans="1:10" ht="25.5" customHeight="1" x14ac:dyDescent="0.25">
      <c r="A46" s="136"/>
      <c r="B46" s="159" t="s">
        <v>60</v>
      </c>
      <c r="C46" s="160"/>
      <c r="D46" s="160"/>
      <c r="E46" s="161"/>
      <c r="F46" s="162">
        <f>SUMIF(A39:A45,"=1",F39:F45)</f>
        <v>0</v>
      </c>
      <c r="G46" s="163">
        <f>SUMIF(A39:A45,"=1",G39:G45)</f>
        <v>0</v>
      </c>
      <c r="H46" s="163">
        <f>SUMIF(A39:A45,"=1",H39:H45)</f>
        <v>0</v>
      </c>
      <c r="I46" s="163">
        <f>SUMIF(A39:A45,"=1",I39:I45)</f>
        <v>0</v>
      </c>
      <c r="J46" s="164">
        <f>SUMIF(A39:A45,"=1",J39:J45)</f>
        <v>0</v>
      </c>
    </row>
    <row r="48" spans="1:10" x14ac:dyDescent="0.25">
      <c r="A48" t="s">
        <v>62</v>
      </c>
      <c r="B48" t="s">
        <v>63</v>
      </c>
    </row>
    <row r="49" spans="1:10" x14ac:dyDescent="0.25">
      <c r="A49" t="s">
        <v>64</v>
      </c>
      <c r="B49" t="s">
        <v>65</v>
      </c>
    </row>
    <row r="50" spans="1:10" x14ac:dyDescent="0.25">
      <c r="A50" t="s">
        <v>66</v>
      </c>
      <c r="B50" t="s">
        <v>67</v>
      </c>
    </row>
    <row r="51" spans="1:10" x14ac:dyDescent="0.25">
      <c r="A51" t="s">
        <v>64</v>
      </c>
      <c r="B51" t="s">
        <v>68</v>
      </c>
    </row>
    <row r="52" spans="1:10" x14ac:dyDescent="0.25">
      <c r="A52" t="s">
        <v>66</v>
      </c>
      <c r="B52" t="s">
        <v>69</v>
      </c>
    </row>
    <row r="53" spans="1:10" x14ac:dyDescent="0.25">
      <c r="A53" t="s">
        <v>66</v>
      </c>
      <c r="B53" t="s">
        <v>70</v>
      </c>
    </row>
    <row r="56" spans="1:10" ht="15.6" x14ac:dyDescent="0.3">
      <c r="B56" s="175" t="s">
        <v>71</v>
      </c>
    </row>
    <row r="58" spans="1:10" ht="25.5" customHeight="1" x14ac:dyDescent="0.25">
      <c r="A58" s="177"/>
      <c r="B58" s="180" t="s">
        <v>17</v>
      </c>
      <c r="C58" s="180" t="s">
        <v>5</v>
      </c>
      <c r="D58" s="181"/>
      <c r="E58" s="181"/>
      <c r="F58" s="182" t="s">
        <v>72</v>
      </c>
      <c r="G58" s="182"/>
      <c r="H58" s="182"/>
      <c r="I58" s="182" t="s">
        <v>29</v>
      </c>
      <c r="J58" s="182" t="s">
        <v>0</v>
      </c>
    </row>
    <row r="59" spans="1:10" ht="36.75" customHeight="1" x14ac:dyDescent="0.25">
      <c r="A59" s="178"/>
      <c r="B59" s="183" t="s">
        <v>73</v>
      </c>
      <c r="C59" s="184" t="s">
        <v>74</v>
      </c>
      <c r="D59" s="185"/>
      <c r="E59" s="185"/>
      <c r="F59" s="192" t="s">
        <v>24</v>
      </c>
      <c r="G59" s="193"/>
      <c r="H59" s="193"/>
      <c r="I59" s="193">
        <f>'SO_KD01 1 Pol'!G8</f>
        <v>0</v>
      </c>
      <c r="J59" s="189" t="str">
        <f>IF(I81=0,"",I59/I81*100)</f>
        <v/>
      </c>
    </row>
    <row r="60" spans="1:10" ht="36.75" customHeight="1" x14ac:dyDescent="0.25">
      <c r="A60" s="178"/>
      <c r="B60" s="183" t="s">
        <v>75</v>
      </c>
      <c r="C60" s="184" t="s">
        <v>76</v>
      </c>
      <c r="D60" s="185"/>
      <c r="E60" s="185"/>
      <c r="F60" s="192" t="s">
        <v>24</v>
      </c>
      <c r="G60" s="193"/>
      <c r="H60" s="193"/>
      <c r="I60" s="193">
        <f>'SO_KD01 1 Pol'!G22</f>
        <v>0</v>
      </c>
      <c r="J60" s="189" t="str">
        <f>IF(I81=0,"",I60/I81*100)</f>
        <v/>
      </c>
    </row>
    <row r="61" spans="1:10" ht="36.75" customHeight="1" x14ac:dyDescent="0.25">
      <c r="A61" s="178"/>
      <c r="B61" s="183" t="s">
        <v>77</v>
      </c>
      <c r="C61" s="184" t="s">
        <v>78</v>
      </c>
      <c r="D61" s="185"/>
      <c r="E61" s="185"/>
      <c r="F61" s="192" t="s">
        <v>24</v>
      </c>
      <c r="G61" s="193"/>
      <c r="H61" s="193"/>
      <c r="I61" s="193">
        <f>'SO_KD01 1 Pol'!G41</f>
        <v>0</v>
      </c>
      <c r="J61" s="189" t="str">
        <f>IF(I81=0,"",I61/I81*100)</f>
        <v/>
      </c>
    </row>
    <row r="62" spans="1:10" ht="36.75" customHeight="1" x14ac:dyDescent="0.25">
      <c r="A62" s="178"/>
      <c r="B62" s="183" t="s">
        <v>79</v>
      </c>
      <c r="C62" s="184" t="s">
        <v>80</v>
      </c>
      <c r="D62" s="185"/>
      <c r="E62" s="185"/>
      <c r="F62" s="192" t="s">
        <v>24</v>
      </c>
      <c r="G62" s="193"/>
      <c r="H62" s="193"/>
      <c r="I62" s="193">
        <f>'SO_KD01 1 Pol'!G53</f>
        <v>0</v>
      </c>
      <c r="J62" s="189" t="str">
        <f>IF(I81=0,"",I62/I81*100)</f>
        <v/>
      </c>
    </row>
    <row r="63" spans="1:10" ht="36.75" customHeight="1" x14ac:dyDescent="0.25">
      <c r="A63" s="178"/>
      <c r="B63" s="183" t="s">
        <v>81</v>
      </c>
      <c r="C63" s="184" t="s">
        <v>82</v>
      </c>
      <c r="D63" s="185"/>
      <c r="E63" s="185"/>
      <c r="F63" s="192" t="s">
        <v>24</v>
      </c>
      <c r="G63" s="193"/>
      <c r="H63" s="193"/>
      <c r="I63" s="193">
        <f>'SO_KD01 1 Pol'!G72</f>
        <v>0</v>
      </c>
      <c r="J63" s="189" t="str">
        <f>IF(I81=0,"",I63/I81*100)</f>
        <v/>
      </c>
    </row>
    <row r="64" spans="1:10" ht="36.75" customHeight="1" x14ac:dyDescent="0.25">
      <c r="A64" s="178"/>
      <c r="B64" s="183" t="s">
        <v>83</v>
      </c>
      <c r="C64" s="184" t="s">
        <v>84</v>
      </c>
      <c r="D64" s="185"/>
      <c r="E64" s="185"/>
      <c r="F64" s="192" t="s">
        <v>24</v>
      </c>
      <c r="G64" s="193"/>
      <c r="H64" s="193"/>
      <c r="I64" s="193">
        <f>'SO_KD01 1 Pol'!G75</f>
        <v>0</v>
      </c>
      <c r="J64" s="189" t="str">
        <f>IF(I81=0,"",I64/I81*100)</f>
        <v/>
      </c>
    </row>
    <row r="65" spans="1:10" ht="36.75" customHeight="1" x14ac:dyDescent="0.25">
      <c r="A65" s="178"/>
      <c r="B65" s="183" t="s">
        <v>85</v>
      </c>
      <c r="C65" s="184" t="s">
        <v>86</v>
      </c>
      <c r="D65" s="185"/>
      <c r="E65" s="185"/>
      <c r="F65" s="192" t="s">
        <v>24</v>
      </c>
      <c r="G65" s="193"/>
      <c r="H65" s="193"/>
      <c r="I65" s="193">
        <f>'SO_KD01 1 Pol'!G80</f>
        <v>0</v>
      </c>
      <c r="J65" s="189" t="str">
        <f>IF(I81=0,"",I65/I81*100)</f>
        <v/>
      </c>
    </row>
    <row r="66" spans="1:10" ht="36.75" customHeight="1" x14ac:dyDescent="0.25">
      <c r="A66" s="178"/>
      <c r="B66" s="183" t="s">
        <v>87</v>
      </c>
      <c r="C66" s="184" t="s">
        <v>88</v>
      </c>
      <c r="D66" s="185"/>
      <c r="E66" s="185"/>
      <c r="F66" s="192" t="s">
        <v>24</v>
      </c>
      <c r="G66" s="193"/>
      <c r="H66" s="193"/>
      <c r="I66" s="193">
        <f>'SO_KD01 1 Pol'!G110</f>
        <v>0</v>
      </c>
      <c r="J66" s="189" t="str">
        <f>IF(I81=0,"",I66/I81*100)</f>
        <v/>
      </c>
    </row>
    <row r="67" spans="1:10" ht="36.75" customHeight="1" x14ac:dyDescent="0.25">
      <c r="A67" s="178"/>
      <c r="B67" s="183" t="s">
        <v>89</v>
      </c>
      <c r="C67" s="184" t="s">
        <v>90</v>
      </c>
      <c r="D67" s="185"/>
      <c r="E67" s="185"/>
      <c r="F67" s="192" t="s">
        <v>25</v>
      </c>
      <c r="G67" s="193"/>
      <c r="H67" s="193"/>
      <c r="I67" s="193">
        <f>'SO_KD01 1 Pol'!G113</f>
        <v>0</v>
      </c>
      <c r="J67" s="189" t="str">
        <f>IF(I81=0,"",I67/I81*100)</f>
        <v/>
      </c>
    </row>
    <row r="68" spans="1:10" ht="36.75" customHeight="1" x14ac:dyDescent="0.25">
      <c r="A68" s="178"/>
      <c r="B68" s="183" t="s">
        <v>91</v>
      </c>
      <c r="C68" s="184" t="s">
        <v>92</v>
      </c>
      <c r="D68" s="185"/>
      <c r="E68" s="185"/>
      <c r="F68" s="192" t="s">
        <v>25</v>
      </c>
      <c r="G68" s="193"/>
      <c r="H68" s="193"/>
      <c r="I68" s="193">
        <f>'SO_KD01 1 Pol'!G120</f>
        <v>0</v>
      </c>
      <c r="J68" s="189" t="str">
        <f>IF(I81=0,"",I68/I81*100)</f>
        <v/>
      </c>
    </row>
    <row r="69" spans="1:10" ht="36.75" customHeight="1" x14ac:dyDescent="0.25">
      <c r="A69" s="178"/>
      <c r="B69" s="183" t="s">
        <v>93</v>
      </c>
      <c r="C69" s="184" t="s">
        <v>94</v>
      </c>
      <c r="D69" s="185"/>
      <c r="E69" s="185"/>
      <c r="F69" s="192" t="s">
        <v>25</v>
      </c>
      <c r="G69" s="193"/>
      <c r="H69" s="193"/>
      <c r="I69" s="193">
        <f>'SO_KD01 1 Pol'!G123</f>
        <v>0</v>
      </c>
      <c r="J69" s="189" t="str">
        <f>IF(I81=0,"",I69/I81*100)</f>
        <v/>
      </c>
    </row>
    <row r="70" spans="1:10" ht="36.75" customHeight="1" x14ac:dyDescent="0.25">
      <c r="A70" s="178"/>
      <c r="B70" s="183" t="s">
        <v>95</v>
      </c>
      <c r="C70" s="184" t="s">
        <v>96</v>
      </c>
      <c r="D70" s="185"/>
      <c r="E70" s="185"/>
      <c r="F70" s="192" t="s">
        <v>25</v>
      </c>
      <c r="G70" s="193"/>
      <c r="H70" s="193"/>
      <c r="I70" s="193">
        <f>'SO_KD01 1 Pol'!G130</f>
        <v>0</v>
      </c>
      <c r="J70" s="189" t="str">
        <f>IF(I81=0,"",I70/I81*100)</f>
        <v/>
      </c>
    </row>
    <row r="71" spans="1:10" ht="36.75" customHeight="1" x14ac:dyDescent="0.25">
      <c r="A71" s="178"/>
      <c r="B71" s="183" t="s">
        <v>97</v>
      </c>
      <c r="C71" s="184" t="s">
        <v>98</v>
      </c>
      <c r="D71" s="185"/>
      <c r="E71" s="185"/>
      <c r="F71" s="192" t="s">
        <v>25</v>
      </c>
      <c r="G71" s="193"/>
      <c r="H71" s="193"/>
      <c r="I71" s="193">
        <f>'SO_KD01 1 Pol'!G138</f>
        <v>0</v>
      </c>
      <c r="J71" s="189" t="str">
        <f>IF(I81=0,"",I71/I81*100)</f>
        <v/>
      </c>
    </row>
    <row r="72" spans="1:10" ht="36.75" customHeight="1" x14ac:dyDescent="0.25">
      <c r="A72" s="178"/>
      <c r="B72" s="183" t="s">
        <v>99</v>
      </c>
      <c r="C72" s="184" t="s">
        <v>100</v>
      </c>
      <c r="D72" s="185"/>
      <c r="E72" s="185"/>
      <c r="F72" s="192" t="s">
        <v>25</v>
      </c>
      <c r="G72" s="193"/>
      <c r="H72" s="193"/>
      <c r="I72" s="193">
        <f>'SO_KD01 1 Pol'!G148</f>
        <v>0</v>
      </c>
      <c r="J72" s="189" t="str">
        <f>IF(I81=0,"",I72/I81*100)</f>
        <v/>
      </c>
    </row>
    <row r="73" spans="1:10" ht="36.75" customHeight="1" x14ac:dyDescent="0.25">
      <c r="A73" s="178"/>
      <c r="B73" s="183" t="s">
        <v>101</v>
      </c>
      <c r="C73" s="184" t="s">
        <v>102</v>
      </c>
      <c r="D73" s="185"/>
      <c r="E73" s="185"/>
      <c r="F73" s="192" t="s">
        <v>25</v>
      </c>
      <c r="G73" s="193"/>
      <c r="H73" s="193"/>
      <c r="I73" s="193">
        <f>'SO_KD01 1 Pol'!G168</f>
        <v>0</v>
      </c>
      <c r="J73" s="189" t="str">
        <f>IF(I81=0,"",I73/I81*100)</f>
        <v/>
      </c>
    </row>
    <row r="74" spans="1:10" ht="36.75" customHeight="1" x14ac:dyDescent="0.25">
      <c r="A74" s="178"/>
      <c r="B74" s="183" t="s">
        <v>103</v>
      </c>
      <c r="C74" s="184" t="s">
        <v>104</v>
      </c>
      <c r="D74" s="185"/>
      <c r="E74" s="185"/>
      <c r="F74" s="192" t="s">
        <v>25</v>
      </c>
      <c r="G74" s="193"/>
      <c r="H74" s="193"/>
      <c r="I74" s="193">
        <f>'SO_KD01 1 Pol'!G179</f>
        <v>0</v>
      </c>
      <c r="J74" s="189" t="str">
        <f>IF(I81=0,"",I74/I81*100)</f>
        <v/>
      </c>
    </row>
    <row r="75" spans="1:10" ht="36.75" customHeight="1" x14ac:dyDescent="0.25">
      <c r="A75" s="178"/>
      <c r="B75" s="183" t="s">
        <v>105</v>
      </c>
      <c r="C75" s="184" t="s">
        <v>106</v>
      </c>
      <c r="D75" s="185"/>
      <c r="E75" s="185"/>
      <c r="F75" s="192" t="s">
        <v>25</v>
      </c>
      <c r="G75" s="193"/>
      <c r="H75" s="193"/>
      <c r="I75" s="193">
        <f>'SO_KD01 1 Pol'!G182</f>
        <v>0</v>
      </c>
      <c r="J75" s="189" t="str">
        <f>IF(I81=0,"",I75/I81*100)</f>
        <v/>
      </c>
    </row>
    <row r="76" spans="1:10" ht="36.75" customHeight="1" x14ac:dyDescent="0.25">
      <c r="A76" s="178"/>
      <c r="B76" s="183" t="s">
        <v>107</v>
      </c>
      <c r="C76" s="184" t="s">
        <v>108</v>
      </c>
      <c r="D76" s="185"/>
      <c r="E76" s="185"/>
      <c r="F76" s="192" t="s">
        <v>26</v>
      </c>
      <c r="G76" s="193"/>
      <c r="H76" s="193"/>
      <c r="I76" s="193">
        <f>'SO_KD01 1 Pol'!G195</f>
        <v>0</v>
      </c>
      <c r="J76" s="189" t="str">
        <f>IF(I81=0,"",I76/I81*100)</f>
        <v/>
      </c>
    </row>
    <row r="77" spans="1:10" ht="36.75" customHeight="1" x14ac:dyDescent="0.25">
      <c r="A77" s="178"/>
      <c r="B77" s="183" t="s">
        <v>109</v>
      </c>
      <c r="C77" s="184" t="s">
        <v>110</v>
      </c>
      <c r="D77" s="185"/>
      <c r="E77" s="185"/>
      <c r="F77" s="192" t="s">
        <v>26</v>
      </c>
      <c r="G77" s="193"/>
      <c r="H77" s="193"/>
      <c r="I77" s="193">
        <f>'SO_KD01 2 Pol'!G8</f>
        <v>0</v>
      </c>
      <c r="J77" s="189" t="str">
        <f>IF(I81=0,"",I77/I81*100)</f>
        <v/>
      </c>
    </row>
    <row r="78" spans="1:10" ht="36.75" customHeight="1" x14ac:dyDescent="0.25">
      <c r="A78" s="178"/>
      <c r="B78" s="183" t="s">
        <v>111</v>
      </c>
      <c r="C78" s="184" t="s">
        <v>112</v>
      </c>
      <c r="D78" s="185"/>
      <c r="E78" s="185"/>
      <c r="F78" s="192" t="s">
        <v>113</v>
      </c>
      <c r="G78" s="193"/>
      <c r="H78" s="193"/>
      <c r="I78" s="193">
        <f>'SO_KD01 1 Pol'!G197</f>
        <v>0</v>
      </c>
      <c r="J78" s="189" t="str">
        <f>IF(I81=0,"",I78/I81*100)</f>
        <v/>
      </c>
    </row>
    <row r="79" spans="1:10" ht="36.75" customHeight="1" x14ac:dyDescent="0.25">
      <c r="A79" s="178"/>
      <c r="B79" s="183" t="s">
        <v>114</v>
      </c>
      <c r="C79" s="184" t="s">
        <v>27</v>
      </c>
      <c r="D79" s="185"/>
      <c r="E79" s="185"/>
      <c r="F79" s="192" t="s">
        <v>114</v>
      </c>
      <c r="G79" s="193"/>
      <c r="H79" s="193"/>
      <c r="I79" s="193">
        <f>'0 1 Naklady'!G8</f>
        <v>0</v>
      </c>
      <c r="J79" s="189" t="str">
        <f>IF(I81=0,"",I79/I81*100)</f>
        <v/>
      </c>
    </row>
    <row r="80" spans="1:10" ht="36.75" customHeight="1" x14ac:dyDescent="0.25">
      <c r="A80" s="178"/>
      <c r="B80" s="183" t="s">
        <v>115</v>
      </c>
      <c r="C80" s="184" t="s">
        <v>28</v>
      </c>
      <c r="D80" s="185"/>
      <c r="E80" s="185"/>
      <c r="F80" s="192" t="s">
        <v>115</v>
      </c>
      <c r="G80" s="193"/>
      <c r="H80" s="193"/>
      <c r="I80" s="193">
        <f>'0 1 Naklady'!G11</f>
        <v>0</v>
      </c>
      <c r="J80" s="189" t="str">
        <f>IF(I81=0,"",I80/I81*100)</f>
        <v/>
      </c>
    </row>
    <row r="81" spans="1:10" ht="25.5" customHeight="1" x14ac:dyDescent="0.25">
      <c r="A81" s="179"/>
      <c r="B81" s="186" t="s">
        <v>1</v>
      </c>
      <c r="C81" s="187"/>
      <c r="D81" s="188"/>
      <c r="E81" s="188"/>
      <c r="F81" s="194"/>
      <c r="G81" s="195"/>
      <c r="H81" s="195"/>
      <c r="I81" s="195">
        <f>SUM(I59:I80)</f>
        <v>0</v>
      </c>
      <c r="J81" s="190">
        <f>SUM(J59:J80)</f>
        <v>0</v>
      </c>
    </row>
    <row r="82" spans="1:10" x14ac:dyDescent="0.25">
      <c r="F82" s="135"/>
      <c r="G82" s="135"/>
      <c r="H82" s="135"/>
      <c r="I82" s="135"/>
      <c r="J82" s="191"/>
    </row>
    <row r="83" spans="1:10" x14ac:dyDescent="0.25">
      <c r="F83" s="135"/>
      <c r="G83" s="135"/>
      <c r="H83" s="135"/>
      <c r="I83" s="135"/>
      <c r="J83" s="191"/>
    </row>
    <row r="84" spans="1:10" x14ac:dyDescent="0.25">
      <c r="F84" s="135"/>
      <c r="G84" s="135"/>
      <c r="H84" s="135"/>
      <c r="I84" s="135"/>
      <c r="J84" s="191"/>
    </row>
  </sheetData>
  <sheetProtection algorithmName="SHA-512" hashValue="oNlnd+C/83CMeHNQjqxFbcPVT1CVXL/tsIYHxeYU90Ko27kbNSyN2q/36WLes/am45YqYvPNAwxWAafG04QIJQ==" saltValue="S+prASmZvdnJ5DDYYIDZ2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r1YkoFbrDwkEm4A/1tH0aIDkWGALCyXBI2TsmHzl43/rSz0fAbaE1kNte/3YHBowm27AfW4gNrHh92b36Vy6WA==" saltValue="kbfJKgfJnBnHU6V8zGvki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01018-9044-4EB7-8CBA-F1D47F9EF68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116</v>
      </c>
      <c r="B1" s="197"/>
      <c r="C1" s="197"/>
      <c r="D1" s="197"/>
      <c r="E1" s="197"/>
      <c r="F1" s="197"/>
      <c r="G1" s="197"/>
      <c r="AG1" t="s">
        <v>117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118</v>
      </c>
    </row>
    <row r="3" spans="1:60" ht="25.05" customHeight="1" x14ac:dyDescent="0.25">
      <c r="A3" s="198" t="s">
        <v>8</v>
      </c>
      <c r="B3" s="49" t="s">
        <v>119</v>
      </c>
      <c r="C3" s="201" t="s">
        <v>52</v>
      </c>
      <c r="D3" s="199"/>
      <c r="E3" s="199"/>
      <c r="F3" s="199"/>
      <c r="G3" s="200"/>
      <c r="AC3" s="176" t="s">
        <v>120</v>
      </c>
      <c r="AG3" t="s">
        <v>121</v>
      </c>
    </row>
    <row r="4" spans="1:60" ht="25.05" customHeight="1" x14ac:dyDescent="0.25">
      <c r="A4" s="202" t="s">
        <v>9</v>
      </c>
      <c r="B4" s="203" t="s">
        <v>53</v>
      </c>
      <c r="C4" s="204" t="s">
        <v>52</v>
      </c>
      <c r="D4" s="205"/>
      <c r="E4" s="205"/>
      <c r="F4" s="205"/>
      <c r="G4" s="206"/>
      <c r="AG4" t="s">
        <v>122</v>
      </c>
    </row>
    <row r="5" spans="1:60" x14ac:dyDescent="0.25">
      <c r="D5" s="10"/>
    </row>
    <row r="6" spans="1:60" ht="39.6" x14ac:dyDescent="0.25">
      <c r="A6" s="208" t="s">
        <v>123</v>
      </c>
      <c r="B6" s="210" t="s">
        <v>124</v>
      </c>
      <c r="C6" s="210" t="s">
        <v>125</v>
      </c>
      <c r="D6" s="209" t="s">
        <v>126</v>
      </c>
      <c r="E6" s="208" t="s">
        <v>127</v>
      </c>
      <c r="F6" s="207" t="s">
        <v>128</v>
      </c>
      <c r="G6" s="208" t="s">
        <v>29</v>
      </c>
      <c r="H6" s="211" t="s">
        <v>30</v>
      </c>
      <c r="I6" s="211" t="s">
        <v>129</v>
      </c>
      <c r="J6" s="211" t="s">
        <v>31</v>
      </c>
      <c r="K6" s="211" t="s">
        <v>130</v>
      </c>
      <c r="L6" s="211" t="s">
        <v>131</v>
      </c>
      <c r="M6" s="211" t="s">
        <v>132</v>
      </c>
      <c r="N6" s="211" t="s">
        <v>133</v>
      </c>
      <c r="O6" s="211" t="s">
        <v>134</v>
      </c>
      <c r="P6" s="211" t="s">
        <v>135</v>
      </c>
      <c r="Q6" s="211" t="s">
        <v>136</v>
      </c>
      <c r="R6" s="211" t="s">
        <v>137</v>
      </c>
      <c r="S6" s="211" t="s">
        <v>138</v>
      </c>
      <c r="T6" s="211" t="s">
        <v>139</v>
      </c>
      <c r="U6" s="211" t="s">
        <v>140</v>
      </c>
      <c r="V6" s="211" t="s">
        <v>141</v>
      </c>
      <c r="W6" s="211" t="s">
        <v>142</v>
      </c>
      <c r="X6" s="211" t="s">
        <v>143</v>
      </c>
      <c r="Y6" s="211" t="s">
        <v>144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6" t="s">
        <v>145</v>
      </c>
      <c r="B8" s="227" t="s">
        <v>114</v>
      </c>
      <c r="C8" s="247" t="s">
        <v>27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29"/>
      <c r="O8" s="229">
        <f>SUM(O9:O10)</f>
        <v>0</v>
      </c>
      <c r="P8" s="229"/>
      <c r="Q8" s="229">
        <f>SUM(Q9:Q10)</f>
        <v>0</v>
      </c>
      <c r="R8" s="230"/>
      <c r="S8" s="230"/>
      <c r="T8" s="231"/>
      <c r="U8" s="225"/>
      <c r="V8" s="225">
        <f>SUM(V9:V10)</f>
        <v>0</v>
      </c>
      <c r="W8" s="225"/>
      <c r="X8" s="225"/>
      <c r="Y8" s="225"/>
      <c r="AG8" t="s">
        <v>146</v>
      </c>
    </row>
    <row r="9" spans="1:60" outlineLevel="1" x14ac:dyDescent="0.25">
      <c r="A9" s="240">
        <v>1</v>
      </c>
      <c r="B9" s="241" t="s">
        <v>147</v>
      </c>
      <c r="C9" s="248" t="s">
        <v>148</v>
      </c>
      <c r="D9" s="242" t="s">
        <v>149</v>
      </c>
      <c r="E9" s="243">
        <v>1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5"/>
      <c r="S9" s="245" t="s">
        <v>150</v>
      </c>
      <c r="T9" s="246" t="s">
        <v>151</v>
      </c>
      <c r="U9" s="223">
        <v>0</v>
      </c>
      <c r="V9" s="223">
        <f>ROUND(E9*U9,2)</f>
        <v>0</v>
      </c>
      <c r="W9" s="223"/>
      <c r="X9" s="223" t="s">
        <v>152</v>
      </c>
      <c r="Y9" s="223" t="s">
        <v>153</v>
      </c>
      <c r="Z9" s="212"/>
      <c r="AA9" s="212"/>
      <c r="AB9" s="212"/>
      <c r="AC9" s="212"/>
      <c r="AD9" s="212"/>
      <c r="AE9" s="212"/>
      <c r="AF9" s="212"/>
      <c r="AG9" s="212" t="s">
        <v>154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40">
        <v>2</v>
      </c>
      <c r="B10" s="241" t="s">
        <v>155</v>
      </c>
      <c r="C10" s="248" t="s">
        <v>156</v>
      </c>
      <c r="D10" s="242" t="s">
        <v>149</v>
      </c>
      <c r="E10" s="243">
        <v>1</v>
      </c>
      <c r="F10" s="244"/>
      <c r="G10" s="245">
        <f>ROUND(E10*F10,2)</f>
        <v>0</v>
      </c>
      <c r="H10" s="244"/>
      <c r="I10" s="245">
        <f>ROUND(E10*H10,2)</f>
        <v>0</v>
      </c>
      <c r="J10" s="244"/>
      <c r="K10" s="245">
        <f>ROUND(E10*J10,2)</f>
        <v>0</v>
      </c>
      <c r="L10" s="245">
        <v>21</v>
      </c>
      <c r="M10" s="245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5"/>
      <c r="S10" s="245" t="s">
        <v>150</v>
      </c>
      <c r="T10" s="246" t="s">
        <v>151</v>
      </c>
      <c r="U10" s="223">
        <v>0</v>
      </c>
      <c r="V10" s="223">
        <f>ROUND(E10*U10,2)</f>
        <v>0</v>
      </c>
      <c r="W10" s="223"/>
      <c r="X10" s="223" t="s">
        <v>152</v>
      </c>
      <c r="Y10" s="223" t="s">
        <v>153</v>
      </c>
      <c r="Z10" s="212"/>
      <c r="AA10" s="212"/>
      <c r="AB10" s="212"/>
      <c r="AC10" s="212"/>
      <c r="AD10" s="212"/>
      <c r="AE10" s="212"/>
      <c r="AF10" s="212"/>
      <c r="AG10" s="212" t="s">
        <v>154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5">
      <c r="A11" s="226" t="s">
        <v>145</v>
      </c>
      <c r="B11" s="227" t="s">
        <v>115</v>
      </c>
      <c r="C11" s="247" t="s">
        <v>28</v>
      </c>
      <c r="D11" s="228"/>
      <c r="E11" s="229"/>
      <c r="F11" s="230"/>
      <c r="G11" s="230">
        <f>SUMIF(AG12:AG19,"&lt;&gt;NOR",G12:G19)</f>
        <v>0</v>
      </c>
      <c r="H11" s="230"/>
      <c r="I11" s="230">
        <f>SUM(I12:I19)</f>
        <v>0</v>
      </c>
      <c r="J11" s="230"/>
      <c r="K11" s="230">
        <f>SUM(K12:K19)</f>
        <v>0</v>
      </c>
      <c r="L11" s="230"/>
      <c r="M11" s="230">
        <f>SUM(M12:M19)</f>
        <v>0</v>
      </c>
      <c r="N11" s="229"/>
      <c r="O11" s="229">
        <f>SUM(O12:O19)</f>
        <v>0</v>
      </c>
      <c r="P11" s="229"/>
      <c r="Q11" s="229">
        <f>SUM(Q12:Q19)</f>
        <v>0</v>
      </c>
      <c r="R11" s="230"/>
      <c r="S11" s="230"/>
      <c r="T11" s="231"/>
      <c r="U11" s="225"/>
      <c r="V11" s="225">
        <f>SUM(V12:V19)</f>
        <v>0</v>
      </c>
      <c r="W11" s="225"/>
      <c r="X11" s="225"/>
      <c r="Y11" s="225"/>
      <c r="AG11" t="s">
        <v>146</v>
      </c>
    </row>
    <row r="12" spans="1:60" outlineLevel="1" x14ac:dyDescent="0.25">
      <c r="A12" s="240">
        <v>3</v>
      </c>
      <c r="B12" s="241" t="s">
        <v>157</v>
      </c>
      <c r="C12" s="248" t="s">
        <v>158</v>
      </c>
      <c r="D12" s="242" t="s">
        <v>149</v>
      </c>
      <c r="E12" s="243">
        <v>1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5"/>
      <c r="S12" s="245" t="s">
        <v>150</v>
      </c>
      <c r="T12" s="246" t="s">
        <v>151</v>
      </c>
      <c r="U12" s="223">
        <v>0</v>
      </c>
      <c r="V12" s="223">
        <f>ROUND(E12*U12,2)</f>
        <v>0</v>
      </c>
      <c r="W12" s="223"/>
      <c r="X12" s="223" t="s">
        <v>152</v>
      </c>
      <c r="Y12" s="223" t="s">
        <v>153</v>
      </c>
      <c r="Z12" s="212"/>
      <c r="AA12" s="212"/>
      <c r="AB12" s="212"/>
      <c r="AC12" s="212"/>
      <c r="AD12" s="212"/>
      <c r="AE12" s="212"/>
      <c r="AF12" s="212"/>
      <c r="AG12" s="212" t="s">
        <v>154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0">
        <v>4</v>
      </c>
      <c r="B13" s="241" t="s">
        <v>159</v>
      </c>
      <c r="C13" s="248" t="s">
        <v>160</v>
      </c>
      <c r="D13" s="242" t="s">
        <v>149</v>
      </c>
      <c r="E13" s="243">
        <v>1</v>
      </c>
      <c r="F13" s="244"/>
      <c r="G13" s="245">
        <f>ROUND(E13*F13,2)</f>
        <v>0</v>
      </c>
      <c r="H13" s="244"/>
      <c r="I13" s="245">
        <f>ROUND(E13*H13,2)</f>
        <v>0</v>
      </c>
      <c r="J13" s="244"/>
      <c r="K13" s="245">
        <f>ROUND(E13*J13,2)</f>
        <v>0</v>
      </c>
      <c r="L13" s="245">
        <v>21</v>
      </c>
      <c r="M13" s="245">
        <f>G13*(1+L13/100)</f>
        <v>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5"/>
      <c r="S13" s="245" t="s">
        <v>150</v>
      </c>
      <c r="T13" s="246" t="s">
        <v>151</v>
      </c>
      <c r="U13" s="223">
        <v>0</v>
      </c>
      <c r="V13" s="223">
        <f>ROUND(E13*U13,2)</f>
        <v>0</v>
      </c>
      <c r="W13" s="223"/>
      <c r="X13" s="223" t="s">
        <v>152</v>
      </c>
      <c r="Y13" s="223" t="s">
        <v>153</v>
      </c>
      <c r="Z13" s="212"/>
      <c r="AA13" s="212"/>
      <c r="AB13" s="212"/>
      <c r="AC13" s="212"/>
      <c r="AD13" s="212"/>
      <c r="AE13" s="212"/>
      <c r="AF13" s="212"/>
      <c r="AG13" s="212" t="s">
        <v>154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40">
        <v>5</v>
      </c>
      <c r="B14" s="241" t="s">
        <v>161</v>
      </c>
      <c r="C14" s="248" t="s">
        <v>162</v>
      </c>
      <c r="D14" s="242" t="s">
        <v>149</v>
      </c>
      <c r="E14" s="243">
        <v>1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21</v>
      </c>
      <c r="M14" s="245">
        <f>G14*(1+L14/100)</f>
        <v>0</v>
      </c>
      <c r="N14" s="243">
        <v>0</v>
      </c>
      <c r="O14" s="243">
        <f>ROUND(E14*N14,2)</f>
        <v>0</v>
      </c>
      <c r="P14" s="243">
        <v>0</v>
      </c>
      <c r="Q14" s="243">
        <f>ROUND(E14*P14,2)</f>
        <v>0</v>
      </c>
      <c r="R14" s="245"/>
      <c r="S14" s="245" t="s">
        <v>150</v>
      </c>
      <c r="T14" s="246" t="s">
        <v>151</v>
      </c>
      <c r="U14" s="223">
        <v>0</v>
      </c>
      <c r="V14" s="223">
        <f>ROUND(E14*U14,2)</f>
        <v>0</v>
      </c>
      <c r="W14" s="223"/>
      <c r="X14" s="223" t="s">
        <v>152</v>
      </c>
      <c r="Y14" s="223" t="s">
        <v>153</v>
      </c>
      <c r="Z14" s="212"/>
      <c r="AA14" s="212"/>
      <c r="AB14" s="212"/>
      <c r="AC14" s="212"/>
      <c r="AD14" s="212"/>
      <c r="AE14" s="212"/>
      <c r="AF14" s="212"/>
      <c r="AG14" s="212" t="s">
        <v>154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0">
        <v>6</v>
      </c>
      <c r="B15" s="241" t="s">
        <v>163</v>
      </c>
      <c r="C15" s="248" t="s">
        <v>164</v>
      </c>
      <c r="D15" s="242" t="s">
        <v>149</v>
      </c>
      <c r="E15" s="243">
        <v>1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21</v>
      </c>
      <c r="M15" s="245">
        <f>G15*(1+L15/100)</f>
        <v>0</v>
      </c>
      <c r="N15" s="243">
        <v>0</v>
      </c>
      <c r="O15" s="243">
        <f>ROUND(E15*N15,2)</f>
        <v>0</v>
      </c>
      <c r="P15" s="243">
        <v>0</v>
      </c>
      <c r="Q15" s="243">
        <f>ROUND(E15*P15,2)</f>
        <v>0</v>
      </c>
      <c r="R15" s="245"/>
      <c r="S15" s="245" t="s">
        <v>150</v>
      </c>
      <c r="T15" s="246" t="s">
        <v>151</v>
      </c>
      <c r="U15" s="223">
        <v>0</v>
      </c>
      <c r="V15" s="223">
        <f>ROUND(E15*U15,2)</f>
        <v>0</v>
      </c>
      <c r="W15" s="223"/>
      <c r="X15" s="223" t="s">
        <v>152</v>
      </c>
      <c r="Y15" s="223" t="s">
        <v>153</v>
      </c>
      <c r="Z15" s="212"/>
      <c r="AA15" s="212"/>
      <c r="AB15" s="212"/>
      <c r="AC15" s="212"/>
      <c r="AD15" s="212"/>
      <c r="AE15" s="212"/>
      <c r="AF15" s="212"/>
      <c r="AG15" s="212" t="s">
        <v>154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40">
        <v>7</v>
      </c>
      <c r="B16" s="241" t="s">
        <v>165</v>
      </c>
      <c r="C16" s="248" t="s">
        <v>166</v>
      </c>
      <c r="D16" s="242" t="s">
        <v>149</v>
      </c>
      <c r="E16" s="243">
        <v>1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21</v>
      </c>
      <c r="M16" s="245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5"/>
      <c r="S16" s="245" t="s">
        <v>167</v>
      </c>
      <c r="T16" s="246" t="s">
        <v>151</v>
      </c>
      <c r="U16" s="223">
        <v>0</v>
      </c>
      <c r="V16" s="223">
        <f>ROUND(E16*U16,2)</f>
        <v>0</v>
      </c>
      <c r="W16" s="223"/>
      <c r="X16" s="223" t="s">
        <v>152</v>
      </c>
      <c r="Y16" s="223" t="s">
        <v>153</v>
      </c>
      <c r="Z16" s="212"/>
      <c r="AA16" s="212"/>
      <c r="AB16" s="212"/>
      <c r="AC16" s="212"/>
      <c r="AD16" s="212"/>
      <c r="AE16" s="212"/>
      <c r="AF16" s="212"/>
      <c r="AG16" s="212" t="s">
        <v>154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40">
        <v>8</v>
      </c>
      <c r="B17" s="241" t="s">
        <v>168</v>
      </c>
      <c r="C17" s="248" t="s">
        <v>169</v>
      </c>
      <c r="D17" s="242" t="s">
        <v>149</v>
      </c>
      <c r="E17" s="243">
        <v>1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21</v>
      </c>
      <c r="M17" s="245">
        <f>G17*(1+L17/100)</f>
        <v>0</v>
      </c>
      <c r="N17" s="243">
        <v>0</v>
      </c>
      <c r="O17" s="243">
        <f>ROUND(E17*N17,2)</f>
        <v>0</v>
      </c>
      <c r="P17" s="243">
        <v>0</v>
      </c>
      <c r="Q17" s="243">
        <f>ROUND(E17*P17,2)</f>
        <v>0</v>
      </c>
      <c r="R17" s="245"/>
      <c r="S17" s="245" t="s">
        <v>167</v>
      </c>
      <c r="T17" s="246" t="s">
        <v>151</v>
      </c>
      <c r="U17" s="223">
        <v>0</v>
      </c>
      <c r="V17" s="223">
        <f>ROUND(E17*U17,2)</f>
        <v>0</v>
      </c>
      <c r="W17" s="223"/>
      <c r="X17" s="223" t="s">
        <v>152</v>
      </c>
      <c r="Y17" s="223" t="s">
        <v>153</v>
      </c>
      <c r="Z17" s="212"/>
      <c r="AA17" s="212"/>
      <c r="AB17" s="212"/>
      <c r="AC17" s="212"/>
      <c r="AD17" s="212"/>
      <c r="AE17" s="212"/>
      <c r="AF17" s="212"/>
      <c r="AG17" s="212" t="s">
        <v>154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40">
        <v>9</v>
      </c>
      <c r="B18" s="241" t="s">
        <v>170</v>
      </c>
      <c r="C18" s="248" t="s">
        <v>171</v>
      </c>
      <c r="D18" s="242" t="s">
        <v>149</v>
      </c>
      <c r="E18" s="243">
        <v>1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3">
        <v>0</v>
      </c>
      <c r="O18" s="243">
        <f>ROUND(E18*N18,2)</f>
        <v>0</v>
      </c>
      <c r="P18" s="243">
        <v>0</v>
      </c>
      <c r="Q18" s="243">
        <f>ROUND(E18*P18,2)</f>
        <v>0</v>
      </c>
      <c r="R18" s="245"/>
      <c r="S18" s="245" t="s">
        <v>167</v>
      </c>
      <c r="T18" s="246" t="s">
        <v>151</v>
      </c>
      <c r="U18" s="223">
        <v>0</v>
      </c>
      <c r="V18" s="223">
        <f>ROUND(E18*U18,2)</f>
        <v>0</v>
      </c>
      <c r="W18" s="223"/>
      <c r="X18" s="223" t="s">
        <v>152</v>
      </c>
      <c r="Y18" s="223" t="s">
        <v>153</v>
      </c>
      <c r="Z18" s="212"/>
      <c r="AA18" s="212"/>
      <c r="AB18" s="212"/>
      <c r="AC18" s="212"/>
      <c r="AD18" s="212"/>
      <c r="AE18" s="212"/>
      <c r="AF18" s="212"/>
      <c r="AG18" s="212" t="s">
        <v>154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33">
        <v>10</v>
      </c>
      <c r="B19" s="234" t="s">
        <v>172</v>
      </c>
      <c r="C19" s="249" t="s">
        <v>173</v>
      </c>
      <c r="D19" s="235" t="s">
        <v>149</v>
      </c>
      <c r="E19" s="236">
        <v>1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8"/>
      <c r="S19" s="238" t="s">
        <v>167</v>
      </c>
      <c r="T19" s="239" t="s">
        <v>151</v>
      </c>
      <c r="U19" s="223">
        <v>0</v>
      </c>
      <c r="V19" s="223">
        <f>ROUND(E19*U19,2)</f>
        <v>0</v>
      </c>
      <c r="W19" s="223"/>
      <c r="X19" s="223" t="s">
        <v>152</v>
      </c>
      <c r="Y19" s="223" t="s">
        <v>153</v>
      </c>
      <c r="Z19" s="212"/>
      <c r="AA19" s="212"/>
      <c r="AB19" s="212"/>
      <c r="AC19" s="212"/>
      <c r="AD19" s="212"/>
      <c r="AE19" s="212"/>
      <c r="AF19" s="212"/>
      <c r="AG19" s="212" t="s">
        <v>154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5">
      <c r="A20" s="3"/>
      <c r="B20" s="4"/>
      <c r="C20" s="250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15</v>
      </c>
      <c r="AF20">
        <v>21</v>
      </c>
      <c r="AG20" t="s">
        <v>131</v>
      </c>
    </row>
    <row r="21" spans="1:60" x14ac:dyDescent="0.25">
      <c r="A21" s="215"/>
      <c r="B21" s="216" t="s">
        <v>29</v>
      </c>
      <c r="C21" s="251"/>
      <c r="D21" s="217"/>
      <c r="E21" s="218"/>
      <c r="F21" s="218"/>
      <c r="G21" s="232">
        <f>G8+G11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174</v>
      </c>
    </row>
    <row r="22" spans="1:60" x14ac:dyDescent="0.25">
      <c r="C22" s="252"/>
      <c r="D22" s="10"/>
      <c r="AG22" t="s">
        <v>175</v>
      </c>
    </row>
    <row r="23" spans="1:60" x14ac:dyDescent="0.25">
      <c r="D23" s="10"/>
    </row>
    <row r="24" spans="1:60" x14ac:dyDescent="0.25">
      <c r="D24" s="10"/>
    </row>
    <row r="25" spans="1:60" x14ac:dyDescent="0.25">
      <c r="D25" s="10"/>
    </row>
    <row r="26" spans="1:60" x14ac:dyDescent="0.25">
      <c r="D26" s="10"/>
    </row>
    <row r="27" spans="1:60" x14ac:dyDescent="0.25">
      <c r="D27" s="10"/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7bvQ6N6bl9sxYiUDLX0fPt4BY47A6eV875yHKXvojXE4PldNeI+TbGCwp6tu3k9GRK8vVkcwI/a5p1xy9P2Fxw==" saltValue="PkUc1WDLUhXT00+HWoqVdA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C483F-670B-4C03-8243-97DDA055AD8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176</v>
      </c>
      <c r="B1" s="197"/>
      <c r="C1" s="197"/>
      <c r="D1" s="197"/>
      <c r="E1" s="197"/>
      <c r="F1" s="197"/>
      <c r="G1" s="197"/>
      <c r="AG1" t="s">
        <v>117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118</v>
      </c>
    </row>
    <row r="3" spans="1:60" ht="25.05" customHeight="1" x14ac:dyDescent="0.25">
      <c r="A3" s="198" t="s">
        <v>8</v>
      </c>
      <c r="B3" s="49" t="s">
        <v>55</v>
      </c>
      <c r="C3" s="201" t="s">
        <v>56</v>
      </c>
      <c r="D3" s="199"/>
      <c r="E3" s="199"/>
      <c r="F3" s="199"/>
      <c r="G3" s="200"/>
      <c r="AC3" s="176" t="s">
        <v>118</v>
      </c>
      <c r="AG3" t="s">
        <v>121</v>
      </c>
    </row>
    <row r="4" spans="1:60" ht="25.05" customHeight="1" x14ac:dyDescent="0.25">
      <c r="A4" s="202" t="s">
        <v>9</v>
      </c>
      <c r="B4" s="203" t="s">
        <v>53</v>
      </c>
      <c r="C4" s="204" t="s">
        <v>57</v>
      </c>
      <c r="D4" s="205"/>
      <c r="E4" s="205"/>
      <c r="F4" s="205"/>
      <c r="G4" s="206"/>
      <c r="AG4" t="s">
        <v>122</v>
      </c>
    </row>
    <row r="5" spans="1:60" x14ac:dyDescent="0.25">
      <c r="D5" s="10"/>
    </row>
    <row r="6" spans="1:60" ht="39.6" x14ac:dyDescent="0.25">
      <c r="A6" s="208" t="s">
        <v>123</v>
      </c>
      <c r="B6" s="210" t="s">
        <v>124</v>
      </c>
      <c r="C6" s="210" t="s">
        <v>125</v>
      </c>
      <c r="D6" s="209" t="s">
        <v>126</v>
      </c>
      <c r="E6" s="208" t="s">
        <v>127</v>
      </c>
      <c r="F6" s="207" t="s">
        <v>128</v>
      </c>
      <c r="G6" s="208" t="s">
        <v>29</v>
      </c>
      <c r="H6" s="211" t="s">
        <v>30</v>
      </c>
      <c r="I6" s="211" t="s">
        <v>129</v>
      </c>
      <c r="J6" s="211" t="s">
        <v>31</v>
      </c>
      <c r="K6" s="211" t="s">
        <v>130</v>
      </c>
      <c r="L6" s="211" t="s">
        <v>131</v>
      </c>
      <c r="M6" s="211" t="s">
        <v>132</v>
      </c>
      <c r="N6" s="211" t="s">
        <v>133</v>
      </c>
      <c r="O6" s="211" t="s">
        <v>134</v>
      </c>
      <c r="P6" s="211" t="s">
        <v>135</v>
      </c>
      <c r="Q6" s="211" t="s">
        <v>136</v>
      </c>
      <c r="R6" s="211" t="s">
        <v>137</v>
      </c>
      <c r="S6" s="211" t="s">
        <v>138</v>
      </c>
      <c r="T6" s="211" t="s">
        <v>139</v>
      </c>
      <c r="U6" s="211" t="s">
        <v>140</v>
      </c>
      <c r="V6" s="211" t="s">
        <v>141</v>
      </c>
      <c r="W6" s="211" t="s">
        <v>142</v>
      </c>
      <c r="X6" s="211" t="s">
        <v>143</v>
      </c>
      <c r="Y6" s="211" t="s">
        <v>144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6" t="s">
        <v>145</v>
      </c>
      <c r="B8" s="227" t="s">
        <v>73</v>
      </c>
      <c r="C8" s="247" t="s">
        <v>74</v>
      </c>
      <c r="D8" s="228"/>
      <c r="E8" s="229"/>
      <c r="F8" s="230"/>
      <c r="G8" s="230">
        <f>SUMIF(AG9:AG21,"&lt;&gt;NOR",G9:G21)</f>
        <v>0</v>
      </c>
      <c r="H8" s="230"/>
      <c r="I8" s="230">
        <f>SUM(I9:I21)</f>
        <v>0</v>
      </c>
      <c r="J8" s="230"/>
      <c r="K8" s="230">
        <f>SUM(K9:K21)</f>
        <v>0</v>
      </c>
      <c r="L8" s="230"/>
      <c r="M8" s="230">
        <f>SUM(M9:M21)</f>
        <v>0</v>
      </c>
      <c r="N8" s="229"/>
      <c r="O8" s="229">
        <f>SUM(O9:O21)</f>
        <v>2.21</v>
      </c>
      <c r="P8" s="229"/>
      <c r="Q8" s="229">
        <f>SUM(Q9:Q21)</f>
        <v>0</v>
      </c>
      <c r="R8" s="230"/>
      <c r="S8" s="230"/>
      <c r="T8" s="231"/>
      <c r="U8" s="225"/>
      <c r="V8" s="225">
        <f>SUM(V9:V21)</f>
        <v>10.34</v>
      </c>
      <c r="W8" s="225"/>
      <c r="X8" s="225"/>
      <c r="Y8" s="225"/>
      <c r="AG8" t="s">
        <v>146</v>
      </c>
    </row>
    <row r="9" spans="1:60" outlineLevel="1" x14ac:dyDescent="0.25">
      <c r="A9" s="233">
        <v>1</v>
      </c>
      <c r="B9" s="234" t="s">
        <v>177</v>
      </c>
      <c r="C9" s="249" t="s">
        <v>178</v>
      </c>
      <c r="D9" s="235" t="s">
        <v>179</v>
      </c>
      <c r="E9" s="236">
        <v>3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3.9789999999999999E-2</v>
      </c>
      <c r="O9" s="236">
        <f>ROUND(E9*N9,2)</f>
        <v>0.12</v>
      </c>
      <c r="P9" s="236">
        <v>0</v>
      </c>
      <c r="Q9" s="236">
        <f>ROUND(E9*P9,2)</f>
        <v>0</v>
      </c>
      <c r="R9" s="238" t="s">
        <v>180</v>
      </c>
      <c r="S9" s="238" t="s">
        <v>150</v>
      </c>
      <c r="T9" s="239" t="s">
        <v>150</v>
      </c>
      <c r="U9" s="223">
        <v>0.24199999999999999</v>
      </c>
      <c r="V9" s="223">
        <f>ROUND(E9*U9,2)</f>
        <v>0.73</v>
      </c>
      <c r="W9" s="223"/>
      <c r="X9" s="223" t="s">
        <v>181</v>
      </c>
      <c r="Y9" s="223" t="s">
        <v>153</v>
      </c>
      <c r="Z9" s="212"/>
      <c r="AA9" s="212"/>
      <c r="AB9" s="212"/>
      <c r="AC9" s="212"/>
      <c r="AD9" s="212"/>
      <c r="AE9" s="212"/>
      <c r="AF9" s="212"/>
      <c r="AG9" s="212" t="s">
        <v>182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5">
      <c r="A10" s="219"/>
      <c r="B10" s="220"/>
      <c r="C10" s="261" t="s">
        <v>183</v>
      </c>
      <c r="D10" s="253"/>
      <c r="E10" s="254">
        <v>3</v>
      </c>
      <c r="F10" s="223"/>
      <c r="G10" s="22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184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0.399999999999999" outlineLevel="1" x14ac:dyDescent="0.25">
      <c r="A11" s="233">
        <v>2</v>
      </c>
      <c r="B11" s="234" t="s">
        <v>185</v>
      </c>
      <c r="C11" s="249" t="s">
        <v>186</v>
      </c>
      <c r="D11" s="235" t="s">
        <v>187</v>
      </c>
      <c r="E11" s="236">
        <v>1.52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6">
        <v>0.76182000000000005</v>
      </c>
      <c r="O11" s="236">
        <f>ROUND(E11*N11,2)</f>
        <v>1.1599999999999999</v>
      </c>
      <c r="P11" s="236">
        <v>0</v>
      </c>
      <c r="Q11" s="236">
        <f>ROUND(E11*P11,2)</f>
        <v>0</v>
      </c>
      <c r="R11" s="238" t="s">
        <v>188</v>
      </c>
      <c r="S11" s="238" t="s">
        <v>150</v>
      </c>
      <c r="T11" s="239" t="s">
        <v>150</v>
      </c>
      <c r="U11" s="223">
        <v>3.08188</v>
      </c>
      <c r="V11" s="223">
        <f>ROUND(E11*U11,2)</f>
        <v>4.68</v>
      </c>
      <c r="W11" s="223"/>
      <c r="X11" s="223" t="s">
        <v>181</v>
      </c>
      <c r="Y11" s="223" t="s">
        <v>153</v>
      </c>
      <c r="Z11" s="212"/>
      <c r="AA11" s="212"/>
      <c r="AB11" s="212"/>
      <c r="AC11" s="212"/>
      <c r="AD11" s="212"/>
      <c r="AE11" s="212"/>
      <c r="AF11" s="212"/>
      <c r="AG11" s="212" t="s">
        <v>182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5">
      <c r="A12" s="219"/>
      <c r="B12" s="220"/>
      <c r="C12" s="262" t="s">
        <v>189</v>
      </c>
      <c r="D12" s="255"/>
      <c r="E12" s="255"/>
      <c r="F12" s="255"/>
      <c r="G12" s="255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190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5">
      <c r="A13" s="219"/>
      <c r="B13" s="220"/>
      <c r="C13" s="261" t="s">
        <v>191</v>
      </c>
      <c r="D13" s="253"/>
      <c r="E13" s="254">
        <v>0.54400000000000004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2"/>
      <c r="AA13" s="212"/>
      <c r="AB13" s="212"/>
      <c r="AC13" s="212"/>
      <c r="AD13" s="212"/>
      <c r="AE13" s="212"/>
      <c r="AF13" s="212"/>
      <c r="AG13" s="212" t="s">
        <v>184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5">
      <c r="A14" s="219"/>
      <c r="B14" s="220"/>
      <c r="C14" s="261" t="s">
        <v>192</v>
      </c>
      <c r="D14" s="253"/>
      <c r="E14" s="254">
        <v>0.48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2"/>
      <c r="AA14" s="212"/>
      <c r="AB14" s="212"/>
      <c r="AC14" s="212"/>
      <c r="AD14" s="212"/>
      <c r="AE14" s="212"/>
      <c r="AF14" s="212"/>
      <c r="AG14" s="212" t="s">
        <v>184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25">
      <c r="A15" s="219"/>
      <c r="B15" s="220"/>
      <c r="C15" s="261" t="s">
        <v>193</v>
      </c>
      <c r="D15" s="253"/>
      <c r="E15" s="254">
        <v>0.496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2"/>
      <c r="AA15" s="212"/>
      <c r="AB15" s="212"/>
      <c r="AC15" s="212"/>
      <c r="AD15" s="212"/>
      <c r="AE15" s="212"/>
      <c r="AF15" s="212"/>
      <c r="AG15" s="212" t="s">
        <v>184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0.399999999999999" outlineLevel="1" x14ac:dyDescent="0.25">
      <c r="A16" s="233">
        <v>3</v>
      </c>
      <c r="B16" s="234" t="s">
        <v>194</v>
      </c>
      <c r="C16" s="249" t="s">
        <v>195</v>
      </c>
      <c r="D16" s="235" t="s">
        <v>187</v>
      </c>
      <c r="E16" s="236">
        <v>1.1819999999999999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6">
        <v>0.76605000000000001</v>
      </c>
      <c r="O16" s="236">
        <f>ROUND(E16*N16,2)</f>
        <v>0.91</v>
      </c>
      <c r="P16" s="236">
        <v>0</v>
      </c>
      <c r="Q16" s="236">
        <f>ROUND(E16*P16,2)</f>
        <v>0</v>
      </c>
      <c r="R16" s="238" t="s">
        <v>188</v>
      </c>
      <c r="S16" s="238" t="s">
        <v>150</v>
      </c>
      <c r="T16" s="239" t="s">
        <v>150</v>
      </c>
      <c r="U16" s="223">
        <v>3.3231899999999999</v>
      </c>
      <c r="V16" s="223">
        <f>ROUND(E16*U16,2)</f>
        <v>3.93</v>
      </c>
      <c r="W16" s="223"/>
      <c r="X16" s="223" t="s">
        <v>181</v>
      </c>
      <c r="Y16" s="223" t="s">
        <v>153</v>
      </c>
      <c r="Z16" s="212"/>
      <c r="AA16" s="212"/>
      <c r="AB16" s="212"/>
      <c r="AC16" s="212"/>
      <c r="AD16" s="212"/>
      <c r="AE16" s="212"/>
      <c r="AF16" s="212"/>
      <c r="AG16" s="212" t="s">
        <v>182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5">
      <c r="A17" s="219"/>
      <c r="B17" s="220"/>
      <c r="C17" s="262" t="s">
        <v>189</v>
      </c>
      <c r="D17" s="255"/>
      <c r="E17" s="255"/>
      <c r="F17" s="255"/>
      <c r="G17" s="255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2"/>
      <c r="AA17" s="212"/>
      <c r="AB17" s="212"/>
      <c r="AC17" s="212"/>
      <c r="AD17" s="212"/>
      <c r="AE17" s="212"/>
      <c r="AF17" s="212"/>
      <c r="AG17" s="212" t="s">
        <v>190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5">
      <c r="A18" s="219"/>
      <c r="B18" s="220"/>
      <c r="C18" s="261" t="s">
        <v>196</v>
      </c>
      <c r="D18" s="253"/>
      <c r="E18" s="254">
        <v>0.27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2"/>
      <c r="AA18" s="212"/>
      <c r="AB18" s="212"/>
      <c r="AC18" s="212"/>
      <c r="AD18" s="212"/>
      <c r="AE18" s="212"/>
      <c r="AF18" s="212"/>
      <c r="AG18" s="212" t="s">
        <v>184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5">
      <c r="A19" s="219"/>
      <c r="B19" s="220"/>
      <c r="C19" s="261" t="s">
        <v>197</v>
      </c>
      <c r="D19" s="253"/>
      <c r="E19" s="254">
        <v>0.91200000000000003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184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30.6" outlineLevel="1" x14ac:dyDescent="0.25">
      <c r="A20" s="233">
        <v>4</v>
      </c>
      <c r="B20" s="234" t="s">
        <v>198</v>
      </c>
      <c r="C20" s="249" t="s">
        <v>199</v>
      </c>
      <c r="D20" s="235" t="s">
        <v>179</v>
      </c>
      <c r="E20" s="236">
        <v>1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6">
        <v>1.934E-2</v>
      </c>
      <c r="O20" s="236">
        <f>ROUND(E20*N20,2)</f>
        <v>0.02</v>
      </c>
      <c r="P20" s="236">
        <v>0</v>
      </c>
      <c r="Q20" s="236">
        <f>ROUND(E20*P20,2)</f>
        <v>0</v>
      </c>
      <c r="R20" s="238" t="s">
        <v>180</v>
      </c>
      <c r="S20" s="238" t="s">
        <v>150</v>
      </c>
      <c r="T20" s="239" t="s">
        <v>150</v>
      </c>
      <c r="U20" s="223">
        <v>0.997</v>
      </c>
      <c r="V20" s="223">
        <f>ROUND(E20*U20,2)</f>
        <v>1</v>
      </c>
      <c r="W20" s="223"/>
      <c r="X20" s="223" t="s">
        <v>181</v>
      </c>
      <c r="Y20" s="223" t="s">
        <v>153</v>
      </c>
      <c r="Z20" s="212"/>
      <c r="AA20" s="212"/>
      <c r="AB20" s="212"/>
      <c r="AC20" s="212"/>
      <c r="AD20" s="212"/>
      <c r="AE20" s="212"/>
      <c r="AF20" s="212"/>
      <c r="AG20" s="212" t="s">
        <v>182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5">
      <c r="A21" s="219"/>
      <c r="B21" s="220"/>
      <c r="C21" s="261" t="s">
        <v>200</v>
      </c>
      <c r="D21" s="253"/>
      <c r="E21" s="254">
        <v>1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2"/>
      <c r="AA21" s="212"/>
      <c r="AB21" s="212"/>
      <c r="AC21" s="212"/>
      <c r="AD21" s="212"/>
      <c r="AE21" s="212"/>
      <c r="AF21" s="212"/>
      <c r="AG21" s="212" t="s">
        <v>184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5">
      <c r="A22" s="226" t="s">
        <v>145</v>
      </c>
      <c r="B22" s="227" t="s">
        <v>75</v>
      </c>
      <c r="C22" s="247" t="s">
        <v>76</v>
      </c>
      <c r="D22" s="228"/>
      <c r="E22" s="229"/>
      <c r="F22" s="230"/>
      <c r="G22" s="230">
        <f>SUMIF(AG23:AG40,"&lt;&gt;NOR",G23:G40)</f>
        <v>0</v>
      </c>
      <c r="H22" s="230"/>
      <c r="I22" s="230">
        <f>SUM(I23:I40)</f>
        <v>0</v>
      </c>
      <c r="J22" s="230"/>
      <c r="K22" s="230">
        <f>SUM(K23:K40)</f>
        <v>0</v>
      </c>
      <c r="L22" s="230"/>
      <c r="M22" s="230">
        <f>SUM(M23:M40)</f>
        <v>0</v>
      </c>
      <c r="N22" s="229"/>
      <c r="O22" s="229">
        <f>SUM(O23:O40)</f>
        <v>2.4500000000000002</v>
      </c>
      <c r="P22" s="229"/>
      <c r="Q22" s="229">
        <f>SUM(Q23:Q40)</f>
        <v>0</v>
      </c>
      <c r="R22" s="230"/>
      <c r="S22" s="230"/>
      <c r="T22" s="231"/>
      <c r="U22" s="225"/>
      <c r="V22" s="225">
        <f>SUM(V23:V40)</f>
        <v>83.679999999999993</v>
      </c>
      <c r="W22" s="225"/>
      <c r="X22" s="225"/>
      <c r="Y22" s="225"/>
      <c r="AG22" t="s">
        <v>146</v>
      </c>
    </row>
    <row r="23" spans="1:60" outlineLevel="1" x14ac:dyDescent="0.25">
      <c r="A23" s="233">
        <v>5</v>
      </c>
      <c r="B23" s="234" t="s">
        <v>201</v>
      </c>
      <c r="C23" s="249" t="s">
        <v>202</v>
      </c>
      <c r="D23" s="235" t="s">
        <v>203</v>
      </c>
      <c r="E23" s="236">
        <v>21.390899999999998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6">
        <v>4.0000000000000003E-5</v>
      </c>
      <c r="O23" s="236">
        <f>ROUND(E23*N23,2)</f>
        <v>0</v>
      </c>
      <c r="P23" s="236">
        <v>0</v>
      </c>
      <c r="Q23" s="236">
        <f>ROUND(E23*P23,2)</f>
        <v>0</v>
      </c>
      <c r="R23" s="238" t="s">
        <v>180</v>
      </c>
      <c r="S23" s="238" t="s">
        <v>150</v>
      </c>
      <c r="T23" s="239" t="s">
        <v>150</v>
      </c>
      <c r="U23" s="223">
        <v>7.8E-2</v>
      </c>
      <c r="V23" s="223">
        <f>ROUND(E23*U23,2)</f>
        <v>1.67</v>
      </c>
      <c r="W23" s="223"/>
      <c r="X23" s="223" t="s">
        <v>181</v>
      </c>
      <c r="Y23" s="223" t="s">
        <v>153</v>
      </c>
      <c r="Z23" s="212"/>
      <c r="AA23" s="212"/>
      <c r="AB23" s="212"/>
      <c r="AC23" s="212"/>
      <c r="AD23" s="212"/>
      <c r="AE23" s="212"/>
      <c r="AF23" s="212"/>
      <c r="AG23" s="212" t="s">
        <v>182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1" outlineLevel="2" x14ac:dyDescent="0.25">
      <c r="A24" s="219"/>
      <c r="B24" s="220"/>
      <c r="C24" s="262" t="s">
        <v>204</v>
      </c>
      <c r="D24" s="255"/>
      <c r="E24" s="255"/>
      <c r="F24" s="255"/>
      <c r="G24" s="255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190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56" t="str">
        <f>C24</f>
        <v>které se zřizují před úpravami povrchu, a obalení osazených dveřních zárubní před znečištěním při úpravách povrchu nástřikem plastických maltovin včetně pozdějšího odkrytí,</v>
      </c>
      <c r="BB24" s="212"/>
      <c r="BC24" s="212"/>
      <c r="BD24" s="212"/>
      <c r="BE24" s="212"/>
      <c r="BF24" s="212"/>
      <c r="BG24" s="212"/>
      <c r="BH24" s="212"/>
    </row>
    <row r="25" spans="1:60" outlineLevel="2" x14ac:dyDescent="0.25">
      <c r="A25" s="219"/>
      <c r="B25" s="220"/>
      <c r="C25" s="261" t="s">
        <v>205</v>
      </c>
      <c r="D25" s="253"/>
      <c r="E25" s="254">
        <v>21.390899999999998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2"/>
      <c r="AA25" s="212"/>
      <c r="AB25" s="212"/>
      <c r="AC25" s="212"/>
      <c r="AD25" s="212"/>
      <c r="AE25" s="212"/>
      <c r="AF25" s="212"/>
      <c r="AG25" s="212" t="s">
        <v>184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33">
        <v>6</v>
      </c>
      <c r="B26" s="234" t="s">
        <v>206</v>
      </c>
      <c r="C26" s="249" t="s">
        <v>207</v>
      </c>
      <c r="D26" s="235" t="s">
        <v>203</v>
      </c>
      <c r="E26" s="236">
        <v>50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6">
        <v>8.9599999999999992E-3</v>
      </c>
      <c r="O26" s="236">
        <f>ROUND(E26*N26,2)</f>
        <v>0.45</v>
      </c>
      <c r="P26" s="236">
        <v>0</v>
      </c>
      <c r="Q26" s="236">
        <f>ROUND(E26*P26,2)</f>
        <v>0</v>
      </c>
      <c r="R26" s="238" t="s">
        <v>180</v>
      </c>
      <c r="S26" s="238" t="s">
        <v>150</v>
      </c>
      <c r="T26" s="239" t="s">
        <v>208</v>
      </c>
      <c r="U26" s="223">
        <v>0.40400000000000003</v>
      </c>
      <c r="V26" s="223">
        <f>ROUND(E26*U26,2)</f>
        <v>20.2</v>
      </c>
      <c r="W26" s="223"/>
      <c r="X26" s="223" t="s">
        <v>181</v>
      </c>
      <c r="Y26" s="223" t="s">
        <v>153</v>
      </c>
      <c r="Z26" s="212"/>
      <c r="AA26" s="212"/>
      <c r="AB26" s="212"/>
      <c r="AC26" s="212"/>
      <c r="AD26" s="212"/>
      <c r="AE26" s="212"/>
      <c r="AF26" s="212"/>
      <c r="AG26" s="212" t="s">
        <v>182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5">
      <c r="A27" s="219"/>
      <c r="B27" s="220"/>
      <c r="C27" s="262" t="s">
        <v>209</v>
      </c>
      <c r="D27" s="255"/>
      <c r="E27" s="255"/>
      <c r="F27" s="255"/>
      <c r="G27" s="255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2"/>
      <c r="AA27" s="212"/>
      <c r="AB27" s="212"/>
      <c r="AC27" s="212"/>
      <c r="AD27" s="212"/>
      <c r="AE27" s="212"/>
      <c r="AF27" s="212"/>
      <c r="AG27" s="212" t="s">
        <v>190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5">
      <c r="A28" s="219"/>
      <c r="B28" s="220"/>
      <c r="C28" s="261" t="s">
        <v>210</v>
      </c>
      <c r="D28" s="253"/>
      <c r="E28" s="254">
        <v>50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2"/>
      <c r="AA28" s="212"/>
      <c r="AB28" s="212"/>
      <c r="AC28" s="212"/>
      <c r="AD28" s="212"/>
      <c r="AE28" s="212"/>
      <c r="AF28" s="212"/>
      <c r="AG28" s="212" t="s">
        <v>184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33">
        <v>7</v>
      </c>
      <c r="B29" s="234" t="s">
        <v>211</v>
      </c>
      <c r="C29" s="249" t="s">
        <v>212</v>
      </c>
      <c r="D29" s="235" t="s">
        <v>203</v>
      </c>
      <c r="E29" s="236">
        <v>15.776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6">
        <v>8.6249999999999993E-2</v>
      </c>
      <c r="O29" s="236">
        <f>ROUND(E29*N29,2)</f>
        <v>1.36</v>
      </c>
      <c r="P29" s="236">
        <v>0</v>
      </c>
      <c r="Q29" s="236">
        <f>ROUND(E29*P29,2)</f>
        <v>0</v>
      </c>
      <c r="R29" s="238" t="s">
        <v>180</v>
      </c>
      <c r="S29" s="238" t="s">
        <v>150</v>
      </c>
      <c r="T29" s="239" t="s">
        <v>150</v>
      </c>
      <c r="U29" s="223">
        <v>1.6</v>
      </c>
      <c r="V29" s="223">
        <f>ROUND(E29*U29,2)</f>
        <v>25.24</v>
      </c>
      <c r="W29" s="223"/>
      <c r="X29" s="223" t="s">
        <v>181</v>
      </c>
      <c r="Y29" s="223" t="s">
        <v>153</v>
      </c>
      <c r="Z29" s="212"/>
      <c r="AA29" s="212"/>
      <c r="AB29" s="212"/>
      <c r="AC29" s="212"/>
      <c r="AD29" s="212"/>
      <c r="AE29" s="212"/>
      <c r="AF29" s="212"/>
      <c r="AG29" s="212" t="s">
        <v>182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5">
      <c r="A30" s="219"/>
      <c r="B30" s="220"/>
      <c r="C30" s="262" t="s">
        <v>213</v>
      </c>
      <c r="D30" s="255"/>
      <c r="E30" s="255"/>
      <c r="F30" s="255"/>
      <c r="G30" s="255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2"/>
      <c r="AA30" s="212"/>
      <c r="AB30" s="212"/>
      <c r="AC30" s="212"/>
      <c r="AD30" s="212"/>
      <c r="AE30" s="212"/>
      <c r="AF30" s="212"/>
      <c r="AG30" s="212" t="s">
        <v>190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5">
      <c r="A31" s="219"/>
      <c r="B31" s="220"/>
      <c r="C31" s="261" t="s">
        <v>214</v>
      </c>
      <c r="D31" s="253"/>
      <c r="E31" s="254">
        <v>9.92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184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5">
      <c r="A32" s="219"/>
      <c r="B32" s="220"/>
      <c r="C32" s="261" t="s">
        <v>215</v>
      </c>
      <c r="D32" s="253"/>
      <c r="E32" s="254">
        <v>5.8559999999999999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2"/>
      <c r="AA32" s="212"/>
      <c r="AB32" s="212"/>
      <c r="AC32" s="212"/>
      <c r="AD32" s="212"/>
      <c r="AE32" s="212"/>
      <c r="AF32" s="212"/>
      <c r="AG32" s="212" t="s">
        <v>184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0.399999999999999" outlineLevel="1" x14ac:dyDescent="0.25">
      <c r="A33" s="233">
        <v>8</v>
      </c>
      <c r="B33" s="234" t="s">
        <v>216</v>
      </c>
      <c r="C33" s="249" t="s">
        <v>217</v>
      </c>
      <c r="D33" s="235" t="s">
        <v>203</v>
      </c>
      <c r="E33" s="236">
        <v>53.231999999999999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6">
        <v>8.5100000000000002E-3</v>
      </c>
      <c r="O33" s="236">
        <f>ROUND(E33*N33,2)</f>
        <v>0.45</v>
      </c>
      <c r="P33" s="236">
        <v>0</v>
      </c>
      <c r="Q33" s="236">
        <f>ROUND(E33*P33,2)</f>
        <v>0</v>
      </c>
      <c r="R33" s="238" t="s">
        <v>180</v>
      </c>
      <c r="S33" s="238" t="s">
        <v>150</v>
      </c>
      <c r="T33" s="239" t="s">
        <v>150</v>
      </c>
      <c r="U33" s="223">
        <v>0.32500000000000001</v>
      </c>
      <c r="V33" s="223">
        <f>ROUND(E33*U33,2)</f>
        <v>17.3</v>
      </c>
      <c r="W33" s="223"/>
      <c r="X33" s="223" t="s">
        <v>181</v>
      </c>
      <c r="Y33" s="223" t="s">
        <v>153</v>
      </c>
      <c r="Z33" s="212"/>
      <c r="AA33" s="212"/>
      <c r="AB33" s="212"/>
      <c r="AC33" s="212"/>
      <c r="AD33" s="212"/>
      <c r="AE33" s="212"/>
      <c r="AF33" s="212"/>
      <c r="AG33" s="212" t="s">
        <v>182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5">
      <c r="A34" s="219"/>
      <c r="B34" s="220"/>
      <c r="C34" s="262" t="s">
        <v>209</v>
      </c>
      <c r="D34" s="255"/>
      <c r="E34" s="255"/>
      <c r="F34" s="255"/>
      <c r="G34" s="255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190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5">
      <c r="A35" s="219"/>
      <c r="B35" s="220"/>
      <c r="C35" s="261" t="s">
        <v>218</v>
      </c>
      <c r="D35" s="253"/>
      <c r="E35" s="254">
        <v>53.231999999999999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2"/>
      <c r="AA35" s="212"/>
      <c r="AB35" s="212"/>
      <c r="AC35" s="212"/>
      <c r="AD35" s="212"/>
      <c r="AE35" s="212"/>
      <c r="AF35" s="212"/>
      <c r="AG35" s="212" t="s">
        <v>184</v>
      </c>
      <c r="AH35" s="212">
        <v>5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33">
        <v>9</v>
      </c>
      <c r="B36" s="234" t="s">
        <v>219</v>
      </c>
      <c r="C36" s="249" t="s">
        <v>220</v>
      </c>
      <c r="D36" s="235" t="s">
        <v>203</v>
      </c>
      <c r="E36" s="236">
        <v>53.231999999999999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21</v>
      </c>
      <c r="M36" s="238">
        <f>G36*(1+L36/100)</f>
        <v>0</v>
      </c>
      <c r="N36" s="236">
        <v>3.6099999999999999E-3</v>
      </c>
      <c r="O36" s="236">
        <f>ROUND(E36*N36,2)</f>
        <v>0.19</v>
      </c>
      <c r="P36" s="236">
        <v>0</v>
      </c>
      <c r="Q36" s="236">
        <f>ROUND(E36*P36,2)</f>
        <v>0</v>
      </c>
      <c r="R36" s="238" t="s">
        <v>180</v>
      </c>
      <c r="S36" s="238" t="s">
        <v>150</v>
      </c>
      <c r="T36" s="239" t="s">
        <v>150</v>
      </c>
      <c r="U36" s="223">
        <v>0.36199999999999999</v>
      </c>
      <c r="V36" s="223">
        <f>ROUND(E36*U36,2)</f>
        <v>19.27</v>
      </c>
      <c r="W36" s="223"/>
      <c r="X36" s="223" t="s">
        <v>181</v>
      </c>
      <c r="Y36" s="223" t="s">
        <v>153</v>
      </c>
      <c r="Z36" s="212"/>
      <c r="AA36" s="212"/>
      <c r="AB36" s="212"/>
      <c r="AC36" s="212"/>
      <c r="AD36" s="212"/>
      <c r="AE36" s="212"/>
      <c r="AF36" s="212"/>
      <c r="AG36" s="212" t="s">
        <v>182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5">
      <c r="A37" s="219"/>
      <c r="B37" s="220"/>
      <c r="C37" s="261" t="s">
        <v>221</v>
      </c>
      <c r="D37" s="253"/>
      <c r="E37" s="254">
        <v>8.16</v>
      </c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2"/>
      <c r="AA37" s="212"/>
      <c r="AB37" s="212"/>
      <c r="AC37" s="212"/>
      <c r="AD37" s="212"/>
      <c r="AE37" s="212"/>
      <c r="AF37" s="212"/>
      <c r="AG37" s="212" t="s">
        <v>184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5">
      <c r="A38" s="219"/>
      <c r="B38" s="220"/>
      <c r="C38" s="261" t="s">
        <v>222</v>
      </c>
      <c r="D38" s="253"/>
      <c r="E38" s="254">
        <v>21.76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184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5">
      <c r="A39" s="219"/>
      <c r="B39" s="220"/>
      <c r="C39" s="261" t="s">
        <v>223</v>
      </c>
      <c r="D39" s="253"/>
      <c r="E39" s="254">
        <v>14.992000000000001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184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5">
      <c r="A40" s="219"/>
      <c r="B40" s="220"/>
      <c r="C40" s="261" t="s">
        <v>224</v>
      </c>
      <c r="D40" s="253"/>
      <c r="E40" s="254">
        <v>8.32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184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5">
      <c r="A41" s="226" t="s">
        <v>145</v>
      </c>
      <c r="B41" s="227" t="s">
        <v>77</v>
      </c>
      <c r="C41" s="247" t="s">
        <v>78</v>
      </c>
      <c r="D41" s="228"/>
      <c r="E41" s="229"/>
      <c r="F41" s="230"/>
      <c r="G41" s="230">
        <f>SUMIF(AG42:AG52,"&lt;&gt;NOR",G42:G52)</f>
        <v>0</v>
      </c>
      <c r="H41" s="230"/>
      <c r="I41" s="230">
        <f>SUM(I42:I52)</f>
        <v>0</v>
      </c>
      <c r="J41" s="230"/>
      <c r="K41" s="230">
        <f>SUM(K42:K52)</f>
        <v>0</v>
      </c>
      <c r="L41" s="230"/>
      <c r="M41" s="230">
        <f>SUM(M42:M52)</f>
        <v>0</v>
      </c>
      <c r="N41" s="229"/>
      <c r="O41" s="229">
        <f>SUM(O42:O52)</f>
        <v>7.51</v>
      </c>
      <c r="P41" s="229"/>
      <c r="Q41" s="229">
        <f>SUM(Q42:Q52)</f>
        <v>0</v>
      </c>
      <c r="R41" s="230"/>
      <c r="S41" s="230"/>
      <c r="T41" s="231"/>
      <c r="U41" s="225"/>
      <c r="V41" s="225">
        <f>SUM(V42:V52)</f>
        <v>40.870000000000005</v>
      </c>
      <c r="W41" s="225"/>
      <c r="X41" s="225"/>
      <c r="Y41" s="225"/>
      <c r="AG41" t="s">
        <v>146</v>
      </c>
    </row>
    <row r="42" spans="1:60" ht="20.399999999999999" outlineLevel="1" x14ac:dyDescent="0.25">
      <c r="A42" s="233">
        <v>10</v>
      </c>
      <c r="B42" s="234" t="s">
        <v>225</v>
      </c>
      <c r="C42" s="249" t="s">
        <v>226</v>
      </c>
      <c r="D42" s="235" t="s">
        <v>227</v>
      </c>
      <c r="E42" s="236">
        <v>0.15839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6">
        <v>1.0662499999999999</v>
      </c>
      <c r="O42" s="236">
        <f>ROUND(E42*N42,2)</f>
        <v>0.17</v>
      </c>
      <c r="P42" s="236">
        <v>0</v>
      </c>
      <c r="Q42" s="236">
        <f>ROUND(E42*P42,2)</f>
        <v>0</v>
      </c>
      <c r="R42" s="238" t="s">
        <v>180</v>
      </c>
      <c r="S42" s="238" t="s">
        <v>150</v>
      </c>
      <c r="T42" s="239" t="s">
        <v>150</v>
      </c>
      <c r="U42" s="223">
        <v>15.231</v>
      </c>
      <c r="V42" s="223">
        <f>ROUND(E42*U42,2)</f>
        <v>2.41</v>
      </c>
      <c r="W42" s="223"/>
      <c r="X42" s="223" t="s">
        <v>181</v>
      </c>
      <c r="Y42" s="223" t="s">
        <v>153</v>
      </c>
      <c r="Z42" s="212"/>
      <c r="AA42" s="212"/>
      <c r="AB42" s="212"/>
      <c r="AC42" s="212"/>
      <c r="AD42" s="212"/>
      <c r="AE42" s="212"/>
      <c r="AF42" s="212"/>
      <c r="AG42" s="212" t="s">
        <v>182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5">
      <c r="A43" s="219"/>
      <c r="B43" s="220"/>
      <c r="C43" s="262" t="s">
        <v>228</v>
      </c>
      <c r="D43" s="255"/>
      <c r="E43" s="255"/>
      <c r="F43" s="255"/>
      <c r="G43" s="255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2"/>
      <c r="AA43" s="212"/>
      <c r="AB43" s="212"/>
      <c r="AC43" s="212"/>
      <c r="AD43" s="212"/>
      <c r="AE43" s="212"/>
      <c r="AF43" s="212"/>
      <c r="AG43" s="212" t="s">
        <v>190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5">
      <c r="A44" s="219"/>
      <c r="B44" s="220"/>
      <c r="C44" s="261" t="s">
        <v>229</v>
      </c>
      <c r="D44" s="253"/>
      <c r="E44" s="254">
        <v>0.15839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2"/>
      <c r="AA44" s="212"/>
      <c r="AB44" s="212"/>
      <c r="AC44" s="212"/>
      <c r="AD44" s="212"/>
      <c r="AE44" s="212"/>
      <c r="AF44" s="212"/>
      <c r="AG44" s="212" t="s">
        <v>184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33">
        <v>11</v>
      </c>
      <c r="B45" s="234" t="s">
        <v>230</v>
      </c>
      <c r="C45" s="249" t="s">
        <v>231</v>
      </c>
      <c r="D45" s="235" t="s">
        <v>187</v>
      </c>
      <c r="E45" s="236">
        <v>3.4121999999999999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6">
        <v>2.02</v>
      </c>
      <c r="O45" s="236">
        <f>ROUND(E45*N45,2)</f>
        <v>6.89</v>
      </c>
      <c r="P45" s="236">
        <v>0</v>
      </c>
      <c r="Q45" s="236">
        <f>ROUND(E45*P45,2)</f>
        <v>0</v>
      </c>
      <c r="R45" s="238" t="s">
        <v>180</v>
      </c>
      <c r="S45" s="238" t="s">
        <v>150</v>
      </c>
      <c r="T45" s="239" t="s">
        <v>150</v>
      </c>
      <c r="U45" s="223">
        <v>3.2130000000000001</v>
      </c>
      <c r="V45" s="223">
        <f>ROUND(E45*U45,2)</f>
        <v>10.96</v>
      </c>
      <c r="W45" s="223"/>
      <c r="X45" s="223" t="s">
        <v>181</v>
      </c>
      <c r="Y45" s="223" t="s">
        <v>153</v>
      </c>
      <c r="Z45" s="212"/>
      <c r="AA45" s="212"/>
      <c r="AB45" s="212"/>
      <c r="AC45" s="212"/>
      <c r="AD45" s="212"/>
      <c r="AE45" s="212"/>
      <c r="AF45" s="212"/>
      <c r="AG45" s="212" t="s">
        <v>182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5">
      <c r="A46" s="219"/>
      <c r="B46" s="220"/>
      <c r="C46" s="261" t="s">
        <v>232</v>
      </c>
      <c r="D46" s="253"/>
      <c r="E46" s="254">
        <v>3.4121999999999999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184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33">
        <v>12</v>
      </c>
      <c r="B47" s="234" t="s">
        <v>233</v>
      </c>
      <c r="C47" s="249" t="s">
        <v>234</v>
      </c>
      <c r="D47" s="235" t="s">
        <v>203</v>
      </c>
      <c r="E47" s="236">
        <v>80.89</v>
      </c>
      <c r="F47" s="237"/>
      <c r="G47" s="238">
        <f>ROUND(E47*F47,2)</f>
        <v>0</v>
      </c>
      <c r="H47" s="237"/>
      <c r="I47" s="238">
        <f>ROUND(E47*H47,2)</f>
        <v>0</v>
      </c>
      <c r="J47" s="237"/>
      <c r="K47" s="238">
        <f>ROUND(E47*J47,2)</f>
        <v>0</v>
      </c>
      <c r="L47" s="238">
        <v>21</v>
      </c>
      <c r="M47" s="238">
        <f>G47*(1+L47/100)</f>
        <v>0</v>
      </c>
      <c r="N47" s="236">
        <v>5.5700000000000003E-3</v>
      </c>
      <c r="O47" s="236">
        <f>ROUND(E47*N47,2)</f>
        <v>0.45</v>
      </c>
      <c r="P47" s="236">
        <v>0</v>
      </c>
      <c r="Q47" s="236">
        <f>ROUND(E47*P47,2)</f>
        <v>0</v>
      </c>
      <c r="R47" s="238"/>
      <c r="S47" s="238" t="s">
        <v>167</v>
      </c>
      <c r="T47" s="239" t="s">
        <v>151</v>
      </c>
      <c r="U47" s="223">
        <v>0.34</v>
      </c>
      <c r="V47" s="223">
        <f>ROUND(E47*U47,2)</f>
        <v>27.5</v>
      </c>
      <c r="W47" s="223"/>
      <c r="X47" s="223" t="s">
        <v>181</v>
      </c>
      <c r="Y47" s="223" t="s">
        <v>153</v>
      </c>
      <c r="Z47" s="212"/>
      <c r="AA47" s="212"/>
      <c r="AB47" s="212"/>
      <c r="AC47" s="212"/>
      <c r="AD47" s="212"/>
      <c r="AE47" s="212"/>
      <c r="AF47" s="212"/>
      <c r="AG47" s="212" t="s">
        <v>182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5">
      <c r="A48" s="219"/>
      <c r="B48" s="220"/>
      <c r="C48" s="261" t="s">
        <v>235</v>
      </c>
      <c r="D48" s="253"/>
      <c r="E48" s="254">
        <v>80.89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2"/>
      <c r="AA48" s="212"/>
      <c r="AB48" s="212"/>
      <c r="AC48" s="212"/>
      <c r="AD48" s="212"/>
      <c r="AE48" s="212"/>
      <c r="AF48" s="212"/>
      <c r="AG48" s="212" t="s">
        <v>184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33">
        <v>13</v>
      </c>
      <c r="B49" s="234" t="s">
        <v>236</v>
      </c>
      <c r="C49" s="249" t="s">
        <v>237</v>
      </c>
      <c r="D49" s="235" t="s">
        <v>238</v>
      </c>
      <c r="E49" s="236">
        <v>1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6">
        <v>0</v>
      </c>
      <c r="O49" s="236">
        <f>ROUND(E49*N49,2)</f>
        <v>0</v>
      </c>
      <c r="P49" s="236">
        <v>0</v>
      </c>
      <c r="Q49" s="236">
        <f>ROUND(E49*P49,2)</f>
        <v>0</v>
      </c>
      <c r="R49" s="238"/>
      <c r="S49" s="238" t="s">
        <v>167</v>
      </c>
      <c r="T49" s="239" t="s">
        <v>151</v>
      </c>
      <c r="U49" s="223">
        <v>0</v>
      </c>
      <c r="V49" s="223">
        <f>ROUND(E49*U49,2)</f>
        <v>0</v>
      </c>
      <c r="W49" s="223"/>
      <c r="X49" s="223" t="s">
        <v>181</v>
      </c>
      <c r="Y49" s="223" t="s">
        <v>153</v>
      </c>
      <c r="Z49" s="212"/>
      <c r="AA49" s="212"/>
      <c r="AB49" s="212"/>
      <c r="AC49" s="212"/>
      <c r="AD49" s="212"/>
      <c r="AE49" s="212"/>
      <c r="AF49" s="212"/>
      <c r="AG49" s="212" t="s">
        <v>182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31.2" outlineLevel="2" x14ac:dyDescent="0.25">
      <c r="A50" s="219"/>
      <c r="B50" s="220"/>
      <c r="C50" s="263" t="s">
        <v>239</v>
      </c>
      <c r="D50" s="257"/>
      <c r="E50" s="257"/>
      <c r="F50" s="257"/>
      <c r="G50" s="257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2"/>
      <c r="AA50" s="212"/>
      <c r="AB50" s="212"/>
      <c r="AC50" s="212"/>
      <c r="AD50" s="212"/>
      <c r="AE50" s="212"/>
      <c r="AF50" s="212"/>
      <c r="AG50" s="212" t="s">
        <v>240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56" t="str">
        <f>C50</f>
        <v>Jako nedílnou součást zesílení stropní konstrukce pro bezpečné uložení skaigrafického zařízení z pohledu únosnosti a zatížení, je zhotovitel povinen na vlastní náklady zpracovat potřebné průzkumy, diagnostiku stavebních konstrukcí (především stropu), vyhodnocení těchto výsledků, dílenskou a výrobní dokumentaci zpracovanou autorizovanou osobou.</v>
      </c>
      <c r="BB50" s="212"/>
      <c r="BC50" s="212"/>
      <c r="BD50" s="212"/>
      <c r="BE50" s="212"/>
      <c r="BF50" s="212"/>
      <c r="BG50" s="212"/>
      <c r="BH50" s="212"/>
    </row>
    <row r="51" spans="1:60" ht="21" outlineLevel="3" x14ac:dyDescent="0.25">
      <c r="A51" s="219"/>
      <c r="B51" s="220"/>
      <c r="C51" s="264" t="s">
        <v>241</v>
      </c>
      <c r="D51" s="258"/>
      <c r="E51" s="258"/>
      <c r="F51" s="258"/>
      <c r="G51" s="258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240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56" t="str">
        <f>C51</f>
        <v>Zhotovitel je povinen se seznámit s požadavky dodavatele strojního zařízení na potřebnou požadovanou únosnost strop.kce a v rámci PD a nabídkové ceny zohlednit i případné další požadavky dodavatele např. chvění a citlivost stroje.</v>
      </c>
      <c r="BB51" s="212"/>
      <c r="BC51" s="212"/>
      <c r="BD51" s="212"/>
      <c r="BE51" s="212"/>
      <c r="BF51" s="212"/>
      <c r="BG51" s="212"/>
      <c r="BH51" s="212"/>
    </row>
    <row r="52" spans="1:60" ht="21" outlineLevel="3" x14ac:dyDescent="0.25">
      <c r="A52" s="219"/>
      <c r="B52" s="220"/>
      <c r="C52" s="264" t="s">
        <v>242</v>
      </c>
      <c r="D52" s="258"/>
      <c r="E52" s="258"/>
      <c r="F52" s="258"/>
      <c r="G52" s="258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2"/>
      <c r="AA52" s="212"/>
      <c r="AB52" s="212"/>
      <c r="AC52" s="212"/>
      <c r="AD52" s="212"/>
      <c r="AE52" s="212"/>
      <c r="AF52" s="212"/>
      <c r="AG52" s="212" t="s">
        <v>240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56" t="str">
        <f>C52</f>
        <v>Součástí ceny musí být tedy : Průzkum stavby destruktivními metodami s odběrem vzorků, příprava stavby, vyhodnocení výsledků, návrh techn. řešení vč. projektové dokumentace a statického posouzení, realizace dohodnutého řešení.</v>
      </c>
      <c r="BB52" s="212"/>
      <c r="BC52" s="212"/>
      <c r="BD52" s="212"/>
      <c r="BE52" s="212"/>
      <c r="BF52" s="212"/>
      <c r="BG52" s="212"/>
      <c r="BH52" s="212"/>
    </row>
    <row r="53" spans="1:60" x14ac:dyDescent="0.25">
      <c r="A53" s="226" t="s">
        <v>145</v>
      </c>
      <c r="B53" s="227" t="s">
        <v>79</v>
      </c>
      <c r="C53" s="247" t="s">
        <v>80</v>
      </c>
      <c r="D53" s="228"/>
      <c r="E53" s="229"/>
      <c r="F53" s="230"/>
      <c r="G53" s="230">
        <f>SUMIF(AG54:AG71,"&lt;&gt;NOR",G54:G71)</f>
        <v>0</v>
      </c>
      <c r="H53" s="230"/>
      <c r="I53" s="230">
        <f>SUM(I54:I71)</f>
        <v>0</v>
      </c>
      <c r="J53" s="230"/>
      <c r="K53" s="230">
        <f>SUM(K54:K71)</f>
        <v>0</v>
      </c>
      <c r="L53" s="230"/>
      <c r="M53" s="230">
        <f>SUM(M54:M71)</f>
        <v>0</v>
      </c>
      <c r="N53" s="229"/>
      <c r="O53" s="229">
        <f>SUM(O54:O71)</f>
        <v>0</v>
      </c>
      <c r="P53" s="229"/>
      <c r="Q53" s="229">
        <f>SUM(Q54:Q71)</f>
        <v>0</v>
      </c>
      <c r="R53" s="230"/>
      <c r="S53" s="230"/>
      <c r="T53" s="231"/>
      <c r="U53" s="225"/>
      <c r="V53" s="225">
        <f>SUM(V54:V71)</f>
        <v>0</v>
      </c>
      <c r="W53" s="225"/>
      <c r="X53" s="225"/>
      <c r="Y53" s="225"/>
      <c r="AG53" t="s">
        <v>146</v>
      </c>
    </row>
    <row r="54" spans="1:60" outlineLevel="1" x14ac:dyDescent="0.25">
      <c r="A54" s="240">
        <v>14</v>
      </c>
      <c r="B54" s="241" t="s">
        <v>243</v>
      </c>
      <c r="C54" s="248" t="s">
        <v>244</v>
      </c>
      <c r="D54" s="242" t="s">
        <v>179</v>
      </c>
      <c r="E54" s="243">
        <v>1</v>
      </c>
      <c r="F54" s="244"/>
      <c r="G54" s="245">
        <f>ROUND(E54*F54,2)</f>
        <v>0</v>
      </c>
      <c r="H54" s="244"/>
      <c r="I54" s="245">
        <f>ROUND(E54*H54,2)</f>
        <v>0</v>
      </c>
      <c r="J54" s="244"/>
      <c r="K54" s="245">
        <f>ROUND(E54*J54,2)</f>
        <v>0</v>
      </c>
      <c r="L54" s="245">
        <v>21</v>
      </c>
      <c r="M54" s="245">
        <f>G54*(1+L54/100)</f>
        <v>0</v>
      </c>
      <c r="N54" s="243">
        <v>0</v>
      </c>
      <c r="O54" s="243">
        <f>ROUND(E54*N54,2)</f>
        <v>0</v>
      </c>
      <c r="P54" s="243">
        <v>0</v>
      </c>
      <c r="Q54" s="243">
        <f>ROUND(E54*P54,2)</f>
        <v>0</v>
      </c>
      <c r="R54" s="245"/>
      <c r="S54" s="245" t="s">
        <v>167</v>
      </c>
      <c r="T54" s="246" t="s">
        <v>151</v>
      </c>
      <c r="U54" s="223">
        <v>0</v>
      </c>
      <c r="V54" s="223">
        <f>ROUND(E54*U54,2)</f>
        <v>0</v>
      </c>
      <c r="W54" s="223"/>
      <c r="X54" s="223" t="s">
        <v>181</v>
      </c>
      <c r="Y54" s="223" t="s">
        <v>153</v>
      </c>
      <c r="Z54" s="212"/>
      <c r="AA54" s="212"/>
      <c r="AB54" s="212"/>
      <c r="AC54" s="212"/>
      <c r="AD54" s="212"/>
      <c r="AE54" s="212"/>
      <c r="AF54" s="212"/>
      <c r="AG54" s="212" t="s">
        <v>182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0.399999999999999" outlineLevel="1" x14ac:dyDescent="0.25">
      <c r="A55" s="240">
        <v>15</v>
      </c>
      <c r="B55" s="241" t="s">
        <v>245</v>
      </c>
      <c r="C55" s="248" t="s">
        <v>246</v>
      </c>
      <c r="D55" s="242" t="s">
        <v>179</v>
      </c>
      <c r="E55" s="243">
        <v>1</v>
      </c>
      <c r="F55" s="244"/>
      <c r="G55" s="245">
        <f>ROUND(E55*F55,2)</f>
        <v>0</v>
      </c>
      <c r="H55" s="244"/>
      <c r="I55" s="245">
        <f>ROUND(E55*H55,2)</f>
        <v>0</v>
      </c>
      <c r="J55" s="244"/>
      <c r="K55" s="245">
        <f>ROUND(E55*J55,2)</f>
        <v>0</v>
      </c>
      <c r="L55" s="245">
        <v>21</v>
      </c>
      <c r="M55" s="245">
        <f>G55*(1+L55/100)</f>
        <v>0</v>
      </c>
      <c r="N55" s="243">
        <v>0</v>
      </c>
      <c r="O55" s="243">
        <f>ROUND(E55*N55,2)</f>
        <v>0</v>
      </c>
      <c r="P55" s="243">
        <v>0</v>
      </c>
      <c r="Q55" s="243">
        <f>ROUND(E55*P55,2)</f>
        <v>0</v>
      </c>
      <c r="R55" s="245"/>
      <c r="S55" s="245" t="s">
        <v>167</v>
      </c>
      <c r="T55" s="246" t="s">
        <v>151</v>
      </c>
      <c r="U55" s="223">
        <v>0</v>
      </c>
      <c r="V55" s="223">
        <f>ROUND(E55*U55,2)</f>
        <v>0</v>
      </c>
      <c r="W55" s="223"/>
      <c r="X55" s="223" t="s">
        <v>181</v>
      </c>
      <c r="Y55" s="223" t="s">
        <v>153</v>
      </c>
      <c r="Z55" s="212"/>
      <c r="AA55" s="212"/>
      <c r="AB55" s="212"/>
      <c r="AC55" s="212"/>
      <c r="AD55" s="212"/>
      <c r="AE55" s="212"/>
      <c r="AF55" s="212"/>
      <c r="AG55" s="212" t="s">
        <v>182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33">
        <v>16</v>
      </c>
      <c r="B56" s="234" t="s">
        <v>247</v>
      </c>
      <c r="C56" s="249" t="s">
        <v>248</v>
      </c>
      <c r="D56" s="235" t="s">
        <v>179</v>
      </c>
      <c r="E56" s="236">
        <v>1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6">
        <v>0</v>
      </c>
      <c r="O56" s="236">
        <f>ROUND(E56*N56,2)</f>
        <v>0</v>
      </c>
      <c r="P56" s="236">
        <v>0</v>
      </c>
      <c r="Q56" s="236">
        <f>ROUND(E56*P56,2)</f>
        <v>0</v>
      </c>
      <c r="R56" s="238"/>
      <c r="S56" s="238" t="s">
        <v>167</v>
      </c>
      <c r="T56" s="239" t="s">
        <v>151</v>
      </c>
      <c r="U56" s="223">
        <v>0</v>
      </c>
      <c r="V56" s="223">
        <f>ROUND(E56*U56,2)</f>
        <v>0</v>
      </c>
      <c r="W56" s="223"/>
      <c r="X56" s="223" t="s">
        <v>181</v>
      </c>
      <c r="Y56" s="223" t="s">
        <v>153</v>
      </c>
      <c r="Z56" s="212"/>
      <c r="AA56" s="212"/>
      <c r="AB56" s="212"/>
      <c r="AC56" s="212"/>
      <c r="AD56" s="212"/>
      <c r="AE56" s="212"/>
      <c r="AF56" s="212"/>
      <c r="AG56" s="212" t="s">
        <v>182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5">
      <c r="A57" s="219"/>
      <c r="B57" s="220"/>
      <c r="C57" s="263" t="s">
        <v>249</v>
      </c>
      <c r="D57" s="257"/>
      <c r="E57" s="257"/>
      <c r="F57" s="257"/>
      <c r="G57" s="257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2"/>
      <c r="AA57" s="212"/>
      <c r="AB57" s="212"/>
      <c r="AC57" s="212"/>
      <c r="AD57" s="212"/>
      <c r="AE57" s="212"/>
      <c r="AF57" s="212"/>
      <c r="AG57" s="212" t="s">
        <v>240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5">
      <c r="A58" s="219"/>
      <c r="B58" s="220"/>
      <c r="C58" s="264" t="s">
        <v>250</v>
      </c>
      <c r="D58" s="258"/>
      <c r="E58" s="258"/>
      <c r="F58" s="258"/>
      <c r="G58" s="258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2"/>
      <c r="AA58" s="212"/>
      <c r="AB58" s="212"/>
      <c r="AC58" s="212"/>
      <c r="AD58" s="212"/>
      <c r="AE58" s="212"/>
      <c r="AF58" s="212"/>
      <c r="AG58" s="212" t="s">
        <v>240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25">
      <c r="A59" s="219"/>
      <c r="B59" s="220"/>
      <c r="C59" s="264" t="s">
        <v>251</v>
      </c>
      <c r="D59" s="258"/>
      <c r="E59" s="258"/>
      <c r="F59" s="258"/>
      <c r="G59" s="258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2"/>
      <c r="AA59" s="212"/>
      <c r="AB59" s="212"/>
      <c r="AC59" s="212"/>
      <c r="AD59" s="212"/>
      <c r="AE59" s="212"/>
      <c r="AF59" s="212"/>
      <c r="AG59" s="212" t="s">
        <v>240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5">
      <c r="A60" s="219"/>
      <c r="B60" s="220"/>
      <c r="C60" s="264" t="s">
        <v>252</v>
      </c>
      <c r="D60" s="258"/>
      <c r="E60" s="258"/>
      <c r="F60" s="258"/>
      <c r="G60" s="258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2"/>
      <c r="AA60" s="212"/>
      <c r="AB60" s="212"/>
      <c r="AC60" s="212"/>
      <c r="AD60" s="212"/>
      <c r="AE60" s="212"/>
      <c r="AF60" s="212"/>
      <c r="AG60" s="212" t="s">
        <v>240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5">
      <c r="A61" s="219"/>
      <c r="B61" s="220"/>
      <c r="C61" s="264" t="s">
        <v>253</v>
      </c>
      <c r="D61" s="258"/>
      <c r="E61" s="258"/>
      <c r="F61" s="258"/>
      <c r="G61" s="258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2"/>
      <c r="AA61" s="212"/>
      <c r="AB61" s="212"/>
      <c r="AC61" s="212"/>
      <c r="AD61" s="212"/>
      <c r="AE61" s="212"/>
      <c r="AF61" s="212"/>
      <c r="AG61" s="212" t="s">
        <v>240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5">
      <c r="A62" s="219"/>
      <c r="B62" s="220"/>
      <c r="C62" s="264" t="s">
        <v>254</v>
      </c>
      <c r="D62" s="258"/>
      <c r="E62" s="258"/>
      <c r="F62" s="258"/>
      <c r="G62" s="258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240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33">
        <v>17</v>
      </c>
      <c r="B63" s="234" t="s">
        <v>255</v>
      </c>
      <c r="C63" s="249" t="s">
        <v>256</v>
      </c>
      <c r="D63" s="235" t="s">
        <v>179</v>
      </c>
      <c r="E63" s="236">
        <v>1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6">
        <v>0</v>
      </c>
      <c r="O63" s="236">
        <f>ROUND(E63*N63,2)</f>
        <v>0</v>
      </c>
      <c r="P63" s="236">
        <v>0</v>
      </c>
      <c r="Q63" s="236">
        <f>ROUND(E63*P63,2)</f>
        <v>0</v>
      </c>
      <c r="R63" s="238"/>
      <c r="S63" s="238" t="s">
        <v>167</v>
      </c>
      <c r="T63" s="239" t="s">
        <v>151</v>
      </c>
      <c r="U63" s="223">
        <v>0</v>
      </c>
      <c r="V63" s="223">
        <f>ROUND(E63*U63,2)</f>
        <v>0</v>
      </c>
      <c r="W63" s="223"/>
      <c r="X63" s="223" t="s">
        <v>181</v>
      </c>
      <c r="Y63" s="223" t="s">
        <v>153</v>
      </c>
      <c r="Z63" s="212"/>
      <c r="AA63" s="212"/>
      <c r="AB63" s="212"/>
      <c r="AC63" s="212"/>
      <c r="AD63" s="212"/>
      <c r="AE63" s="212"/>
      <c r="AF63" s="212"/>
      <c r="AG63" s="212" t="s">
        <v>182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25">
      <c r="A64" s="219"/>
      <c r="B64" s="220"/>
      <c r="C64" s="263" t="s">
        <v>249</v>
      </c>
      <c r="D64" s="257"/>
      <c r="E64" s="257"/>
      <c r="F64" s="257"/>
      <c r="G64" s="257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2"/>
      <c r="AA64" s="212"/>
      <c r="AB64" s="212"/>
      <c r="AC64" s="212"/>
      <c r="AD64" s="212"/>
      <c r="AE64" s="212"/>
      <c r="AF64" s="212"/>
      <c r="AG64" s="212" t="s">
        <v>240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5">
      <c r="A65" s="219"/>
      <c r="B65" s="220"/>
      <c r="C65" s="264" t="s">
        <v>251</v>
      </c>
      <c r="D65" s="258"/>
      <c r="E65" s="258"/>
      <c r="F65" s="258"/>
      <c r="G65" s="258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2"/>
      <c r="AA65" s="212"/>
      <c r="AB65" s="212"/>
      <c r="AC65" s="212"/>
      <c r="AD65" s="212"/>
      <c r="AE65" s="212"/>
      <c r="AF65" s="212"/>
      <c r="AG65" s="212" t="s">
        <v>240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5">
      <c r="A66" s="219"/>
      <c r="B66" s="220"/>
      <c r="C66" s="264" t="s">
        <v>257</v>
      </c>
      <c r="D66" s="258"/>
      <c r="E66" s="258"/>
      <c r="F66" s="258"/>
      <c r="G66" s="258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2"/>
      <c r="AA66" s="212"/>
      <c r="AB66" s="212"/>
      <c r="AC66" s="212"/>
      <c r="AD66" s="212"/>
      <c r="AE66" s="212"/>
      <c r="AF66" s="212"/>
      <c r="AG66" s="212" t="s">
        <v>240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5">
      <c r="A67" s="219"/>
      <c r="B67" s="220"/>
      <c r="C67" s="264" t="s">
        <v>253</v>
      </c>
      <c r="D67" s="258"/>
      <c r="E67" s="258"/>
      <c r="F67" s="258"/>
      <c r="G67" s="258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2"/>
      <c r="AA67" s="212"/>
      <c r="AB67" s="212"/>
      <c r="AC67" s="212"/>
      <c r="AD67" s="212"/>
      <c r="AE67" s="212"/>
      <c r="AF67" s="212"/>
      <c r="AG67" s="212" t="s">
        <v>240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5">
      <c r="A68" s="219"/>
      <c r="B68" s="220"/>
      <c r="C68" s="264" t="s">
        <v>254</v>
      </c>
      <c r="D68" s="258"/>
      <c r="E68" s="258"/>
      <c r="F68" s="258"/>
      <c r="G68" s="258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2"/>
      <c r="AA68" s="212"/>
      <c r="AB68" s="212"/>
      <c r="AC68" s="212"/>
      <c r="AD68" s="212"/>
      <c r="AE68" s="212"/>
      <c r="AF68" s="212"/>
      <c r="AG68" s="212" t="s">
        <v>240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40">
        <v>18</v>
      </c>
      <c r="B69" s="241" t="s">
        <v>258</v>
      </c>
      <c r="C69" s="248" t="s">
        <v>259</v>
      </c>
      <c r="D69" s="242" t="s">
        <v>179</v>
      </c>
      <c r="E69" s="243">
        <v>1</v>
      </c>
      <c r="F69" s="244"/>
      <c r="G69" s="245">
        <f>ROUND(E69*F69,2)</f>
        <v>0</v>
      </c>
      <c r="H69" s="244"/>
      <c r="I69" s="245">
        <f>ROUND(E69*H69,2)</f>
        <v>0</v>
      </c>
      <c r="J69" s="244"/>
      <c r="K69" s="245">
        <f>ROUND(E69*J69,2)</f>
        <v>0</v>
      </c>
      <c r="L69" s="245">
        <v>21</v>
      </c>
      <c r="M69" s="245">
        <f>G69*(1+L69/100)</f>
        <v>0</v>
      </c>
      <c r="N69" s="243">
        <v>0</v>
      </c>
      <c r="O69" s="243">
        <f>ROUND(E69*N69,2)</f>
        <v>0</v>
      </c>
      <c r="P69" s="243">
        <v>0</v>
      </c>
      <c r="Q69" s="243">
        <f>ROUND(E69*P69,2)</f>
        <v>0</v>
      </c>
      <c r="R69" s="245"/>
      <c r="S69" s="245" t="s">
        <v>167</v>
      </c>
      <c r="T69" s="246" t="s">
        <v>151</v>
      </c>
      <c r="U69" s="223">
        <v>0</v>
      </c>
      <c r="V69" s="223">
        <f>ROUND(E69*U69,2)</f>
        <v>0</v>
      </c>
      <c r="W69" s="223"/>
      <c r="X69" s="223" t="s">
        <v>181</v>
      </c>
      <c r="Y69" s="223" t="s">
        <v>153</v>
      </c>
      <c r="Z69" s="212"/>
      <c r="AA69" s="212"/>
      <c r="AB69" s="212"/>
      <c r="AC69" s="212"/>
      <c r="AD69" s="212"/>
      <c r="AE69" s="212"/>
      <c r="AF69" s="212"/>
      <c r="AG69" s="212" t="s">
        <v>182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40">
        <v>19</v>
      </c>
      <c r="B70" s="241" t="s">
        <v>260</v>
      </c>
      <c r="C70" s="248" t="s">
        <v>261</v>
      </c>
      <c r="D70" s="242" t="s">
        <v>179</v>
      </c>
      <c r="E70" s="243">
        <v>1</v>
      </c>
      <c r="F70" s="244"/>
      <c r="G70" s="245">
        <f>ROUND(E70*F70,2)</f>
        <v>0</v>
      </c>
      <c r="H70" s="244"/>
      <c r="I70" s="245">
        <f>ROUND(E70*H70,2)</f>
        <v>0</v>
      </c>
      <c r="J70" s="244"/>
      <c r="K70" s="245">
        <f>ROUND(E70*J70,2)</f>
        <v>0</v>
      </c>
      <c r="L70" s="245">
        <v>21</v>
      </c>
      <c r="M70" s="245">
        <f>G70*(1+L70/100)</f>
        <v>0</v>
      </c>
      <c r="N70" s="243">
        <v>0</v>
      </c>
      <c r="O70" s="243">
        <f>ROUND(E70*N70,2)</f>
        <v>0</v>
      </c>
      <c r="P70" s="243">
        <v>0</v>
      </c>
      <c r="Q70" s="243">
        <f>ROUND(E70*P70,2)</f>
        <v>0</v>
      </c>
      <c r="R70" s="245"/>
      <c r="S70" s="245" t="s">
        <v>167</v>
      </c>
      <c r="T70" s="246" t="s">
        <v>151</v>
      </c>
      <c r="U70" s="223">
        <v>0</v>
      </c>
      <c r="V70" s="223">
        <f>ROUND(E70*U70,2)</f>
        <v>0</v>
      </c>
      <c r="W70" s="223"/>
      <c r="X70" s="223" t="s">
        <v>181</v>
      </c>
      <c r="Y70" s="223" t="s">
        <v>153</v>
      </c>
      <c r="Z70" s="212"/>
      <c r="AA70" s="212"/>
      <c r="AB70" s="212"/>
      <c r="AC70" s="212"/>
      <c r="AD70" s="212"/>
      <c r="AE70" s="212"/>
      <c r="AF70" s="212"/>
      <c r="AG70" s="212" t="s">
        <v>182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0.399999999999999" outlineLevel="1" x14ac:dyDescent="0.25">
      <c r="A71" s="240">
        <v>20</v>
      </c>
      <c r="B71" s="241" t="s">
        <v>262</v>
      </c>
      <c r="C71" s="248" t="s">
        <v>263</v>
      </c>
      <c r="D71" s="242" t="s">
        <v>179</v>
      </c>
      <c r="E71" s="243">
        <v>1</v>
      </c>
      <c r="F71" s="244"/>
      <c r="G71" s="245">
        <f>ROUND(E71*F71,2)</f>
        <v>0</v>
      </c>
      <c r="H71" s="244"/>
      <c r="I71" s="245">
        <f>ROUND(E71*H71,2)</f>
        <v>0</v>
      </c>
      <c r="J71" s="244"/>
      <c r="K71" s="245">
        <f>ROUND(E71*J71,2)</f>
        <v>0</v>
      </c>
      <c r="L71" s="245">
        <v>21</v>
      </c>
      <c r="M71" s="245">
        <f>G71*(1+L71/100)</f>
        <v>0</v>
      </c>
      <c r="N71" s="243">
        <v>0</v>
      </c>
      <c r="O71" s="243">
        <f>ROUND(E71*N71,2)</f>
        <v>0</v>
      </c>
      <c r="P71" s="243">
        <v>0</v>
      </c>
      <c r="Q71" s="243">
        <f>ROUND(E71*P71,2)</f>
        <v>0</v>
      </c>
      <c r="R71" s="245"/>
      <c r="S71" s="245" t="s">
        <v>167</v>
      </c>
      <c r="T71" s="246" t="s">
        <v>151</v>
      </c>
      <c r="U71" s="223">
        <v>0</v>
      </c>
      <c r="V71" s="223">
        <f>ROUND(E71*U71,2)</f>
        <v>0</v>
      </c>
      <c r="W71" s="223"/>
      <c r="X71" s="223" t="s">
        <v>181</v>
      </c>
      <c r="Y71" s="223" t="s">
        <v>153</v>
      </c>
      <c r="Z71" s="212"/>
      <c r="AA71" s="212"/>
      <c r="AB71" s="212"/>
      <c r="AC71" s="212"/>
      <c r="AD71" s="212"/>
      <c r="AE71" s="212"/>
      <c r="AF71" s="212"/>
      <c r="AG71" s="212" t="s">
        <v>182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5">
      <c r="A72" s="226" t="s">
        <v>145</v>
      </c>
      <c r="B72" s="227" t="s">
        <v>81</v>
      </c>
      <c r="C72" s="247" t="s">
        <v>82</v>
      </c>
      <c r="D72" s="228"/>
      <c r="E72" s="229"/>
      <c r="F72" s="230"/>
      <c r="G72" s="230">
        <f>SUMIF(AG73:AG74,"&lt;&gt;NOR",G73:G74)</f>
        <v>0</v>
      </c>
      <c r="H72" s="230"/>
      <c r="I72" s="230">
        <f>SUM(I73:I74)</f>
        <v>0</v>
      </c>
      <c r="J72" s="230"/>
      <c r="K72" s="230">
        <f>SUM(K73:K74)</f>
        <v>0</v>
      </c>
      <c r="L72" s="230"/>
      <c r="M72" s="230">
        <f>SUM(M73:M74)</f>
        <v>0</v>
      </c>
      <c r="N72" s="229"/>
      <c r="O72" s="229">
        <f>SUM(O73:O74)</f>
        <v>0.13</v>
      </c>
      <c r="P72" s="229"/>
      <c r="Q72" s="229">
        <f>SUM(Q73:Q74)</f>
        <v>0</v>
      </c>
      <c r="R72" s="230"/>
      <c r="S72" s="230"/>
      <c r="T72" s="231"/>
      <c r="U72" s="225"/>
      <c r="V72" s="225">
        <f>SUM(V73:V74)</f>
        <v>17.79</v>
      </c>
      <c r="W72" s="225"/>
      <c r="X72" s="225"/>
      <c r="Y72" s="225"/>
      <c r="AG72" t="s">
        <v>146</v>
      </c>
    </row>
    <row r="73" spans="1:60" outlineLevel="1" x14ac:dyDescent="0.25">
      <c r="A73" s="233">
        <v>21</v>
      </c>
      <c r="B73" s="234" t="s">
        <v>264</v>
      </c>
      <c r="C73" s="249" t="s">
        <v>265</v>
      </c>
      <c r="D73" s="235" t="s">
        <v>203</v>
      </c>
      <c r="E73" s="236">
        <v>83.13</v>
      </c>
      <c r="F73" s="237"/>
      <c r="G73" s="238">
        <f>ROUND(E73*F73,2)</f>
        <v>0</v>
      </c>
      <c r="H73" s="237"/>
      <c r="I73" s="238">
        <f>ROUND(E73*H73,2)</f>
        <v>0</v>
      </c>
      <c r="J73" s="237"/>
      <c r="K73" s="238">
        <f>ROUND(E73*J73,2)</f>
        <v>0</v>
      </c>
      <c r="L73" s="238">
        <v>21</v>
      </c>
      <c r="M73" s="238">
        <f>G73*(1+L73/100)</f>
        <v>0</v>
      </c>
      <c r="N73" s="236">
        <v>1.58E-3</v>
      </c>
      <c r="O73" s="236">
        <f>ROUND(E73*N73,2)</f>
        <v>0.13</v>
      </c>
      <c r="P73" s="236">
        <v>0</v>
      </c>
      <c r="Q73" s="236">
        <f>ROUND(E73*P73,2)</f>
        <v>0</v>
      </c>
      <c r="R73" s="238" t="s">
        <v>266</v>
      </c>
      <c r="S73" s="238" t="s">
        <v>150</v>
      </c>
      <c r="T73" s="239" t="s">
        <v>150</v>
      </c>
      <c r="U73" s="223">
        <v>0.214</v>
      </c>
      <c r="V73" s="223">
        <f>ROUND(E73*U73,2)</f>
        <v>17.79</v>
      </c>
      <c r="W73" s="223"/>
      <c r="X73" s="223" t="s">
        <v>181</v>
      </c>
      <c r="Y73" s="223" t="s">
        <v>153</v>
      </c>
      <c r="Z73" s="212"/>
      <c r="AA73" s="212"/>
      <c r="AB73" s="212"/>
      <c r="AC73" s="212"/>
      <c r="AD73" s="212"/>
      <c r="AE73" s="212"/>
      <c r="AF73" s="212"/>
      <c r="AG73" s="212" t="s">
        <v>182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5">
      <c r="A74" s="219"/>
      <c r="B74" s="220"/>
      <c r="C74" s="261" t="s">
        <v>267</v>
      </c>
      <c r="D74" s="253"/>
      <c r="E74" s="254">
        <v>83.13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2"/>
      <c r="AA74" s="212"/>
      <c r="AB74" s="212"/>
      <c r="AC74" s="212"/>
      <c r="AD74" s="212"/>
      <c r="AE74" s="212"/>
      <c r="AF74" s="212"/>
      <c r="AG74" s="212" t="s">
        <v>184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5">
      <c r="A75" s="226" t="s">
        <v>145</v>
      </c>
      <c r="B75" s="227" t="s">
        <v>83</v>
      </c>
      <c r="C75" s="247" t="s">
        <v>84</v>
      </c>
      <c r="D75" s="228"/>
      <c r="E75" s="229"/>
      <c r="F75" s="230"/>
      <c r="G75" s="230">
        <f>SUMIF(AG76:AG79,"&lt;&gt;NOR",G76:G79)</f>
        <v>0</v>
      </c>
      <c r="H75" s="230"/>
      <c r="I75" s="230">
        <f>SUM(I76:I79)</f>
        <v>0</v>
      </c>
      <c r="J75" s="230"/>
      <c r="K75" s="230">
        <f>SUM(K76:K79)</f>
        <v>0</v>
      </c>
      <c r="L75" s="230"/>
      <c r="M75" s="230">
        <f>SUM(M76:M79)</f>
        <v>0</v>
      </c>
      <c r="N75" s="229"/>
      <c r="O75" s="229">
        <f>SUM(O76:O79)</f>
        <v>0</v>
      </c>
      <c r="P75" s="229"/>
      <c r="Q75" s="229">
        <f>SUM(Q76:Q79)</f>
        <v>0</v>
      </c>
      <c r="R75" s="230"/>
      <c r="S75" s="230"/>
      <c r="T75" s="231"/>
      <c r="U75" s="225"/>
      <c r="V75" s="225">
        <f>SUM(V76:V79)</f>
        <v>27.45</v>
      </c>
      <c r="W75" s="225"/>
      <c r="X75" s="225"/>
      <c r="Y75" s="225"/>
      <c r="AG75" t="s">
        <v>146</v>
      </c>
    </row>
    <row r="76" spans="1:60" ht="40.799999999999997" outlineLevel="1" x14ac:dyDescent="0.25">
      <c r="A76" s="233">
        <v>22</v>
      </c>
      <c r="B76" s="234" t="s">
        <v>268</v>
      </c>
      <c r="C76" s="249" t="s">
        <v>269</v>
      </c>
      <c r="D76" s="235" t="s">
        <v>203</v>
      </c>
      <c r="E76" s="236">
        <v>89.130449999999996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21</v>
      </c>
      <c r="M76" s="238">
        <f>G76*(1+L76/100)</f>
        <v>0</v>
      </c>
      <c r="N76" s="236">
        <v>4.0000000000000003E-5</v>
      </c>
      <c r="O76" s="236">
        <f>ROUND(E76*N76,2)</f>
        <v>0</v>
      </c>
      <c r="P76" s="236">
        <v>0</v>
      </c>
      <c r="Q76" s="236">
        <f>ROUND(E76*P76,2)</f>
        <v>0</v>
      </c>
      <c r="R76" s="238" t="s">
        <v>180</v>
      </c>
      <c r="S76" s="238" t="s">
        <v>150</v>
      </c>
      <c r="T76" s="239" t="s">
        <v>150</v>
      </c>
      <c r="U76" s="223">
        <v>0.308</v>
      </c>
      <c r="V76" s="223">
        <f>ROUND(E76*U76,2)</f>
        <v>27.45</v>
      </c>
      <c r="W76" s="223"/>
      <c r="X76" s="223" t="s">
        <v>181</v>
      </c>
      <c r="Y76" s="223" t="s">
        <v>153</v>
      </c>
      <c r="Z76" s="212"/>
      <c r="AA76" s="212"/>
      <c r="AB76" s="212"/>
      <c r="AC76" s="212"/>
      <c r="AD76" s="212"/>
      <c r="AE76" s="212"/>
      <c r="AF76" s="212"/>
      <c r="AG76" s="212" t="s">
        <v>182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5">
      <c r="A77" s="219"/>
      <c r="B77" s="220"/>
      <c r="C77" s="261" t="s">
        <v>270</v>
      </c>
      <c r="D77" s="253"/>
      <c r="E77" s="254">
        <v>89.130449999999996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2"/>
      <c r="AA77" s="212"/>
      <c r="AB77" s="212"/>
      <c r="AC77" s="212"/>
      <c r="AD77" s="212"/>
      <c r="AE77" s="212"/>
      <c r="AF77" s="212"/>
      <c r="AG77" s="212" t="s">
        <v>184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0.399999999999999" outlineLevel="1" x14ac:dyDescent="0.25">
      <c r="A78" s="240">
        <v>23</v>
      </c>
      <c r="B78" s="241" t="s">
        <v>271</v>
      </c>
      <c r="C78" s="248" t="s">
        <v>272</v>
      </c>
      <c r="D78" s="242" t="s">
        <v>238</v>
      </c>
      <c r="E78" s="243">
        <v>1</v>
      </c>
      <c r="F78" s="244"/>
      <c r="G78" s="245">
        <f>ROUND(E78*F78,2)</f>
        <v>0</v>
      </c>
      <c r="H78" s="244"/>
      <c r="I78" s="245">
        <f>ROUND(E78*H78,2)</f>
        <v>0</v>
      </c>
      <c r="J78" s="244"/>
      <c r="K78" s="245">
        <f>ROUND(E78*J78,2)</f>
        <v>0</v>
      </c>
      <c r="L78" s="245">
        <v>21</v>
      </c>
      <c r="M78" s="245">
        <f>G78*(1+L78/100)</f>
        <v>0</v>
      </c>
      <c r="N78" s="243">
        <v>0</v>
      </c>
      <c r="O78" s="243">
        <f>ROUND(E78*N78,2)</f>
        <v>0</v>
      </c>
      <c r="P78" s="243">
        <v>0</v>
      </c>
      <c r="Q78" s="243">
        <f>ROUND(E78*P78,2)</f>
        <v>0</v>
      </c>
      <c r="R78" s="245"/>
      <c r="S78" s="245" t="s">
        <v>167</v>
      </c>
      <c r="T78" s="246" t="s">
        <v>151</v>
      </c>
      <c r="U78" s="223">
        <v>0</v>
      </c>
      <c r="V78" s="223">
        <f>ROUND(E78*U78,2)</f>
        <v>0</v>
      </c>
      <c r="W78" s="223"/>
      <c r="X78" s="223" t="s">
        <v>181</v>
      </c>
      <c r="Y78" s="223" t="s">
        <v>153</v>
      </c>
      <c r="Z78" s="212"/>
      <c r="AA78" s="212"/>
      <c r="AB78" s="212"/>
      <c r="AC78" s="212"/>
      <c r="AD78" s="212"/>
      <c r="AE78" s="212"/>
      <c r="AF78" s="212"/>
      <c r="AG78" s="212" t="s">
        <v>182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0.399999999999999" outlineLevel="1" x14ac:dyDescent="0.25">
      <c r="A79" s="240">
        <v>24</v>
      </c>
      <c r="B79" s="241" t="s">
        <v>273</v>
      </c>
      <c r="C79" s="248" t="s">
        <v>274</v>
      </c>
      <c r="D79" s="242" t="s">
        <v>238</v>
      </c>
      <c r="E79" s="243">
        <v>1</v>
      </c>
      <c r="F79" s="244"/>
      <c r="G79" s="245">
        <f>ROUND(E79*F79,2)</f>
        <v>0</v>
      </c>
      <c r="H79" s="244"/>
      <c r="I79" s="245">
        <f>ROUND(E79*H79,2)</f>
        <v>0</v>
      </c>
      <c r="J79" s="244"/>
      <c r="K79" s="245">
        <f>ROUND(E79*J79,2)</f>
        <v>0</v>
      </c>
      <c r="L79" s="245">
        <v>21</v>
      </c>
      <c r="M79" s="245">
        <f>G79*(1+L79/100)</f>
        <v>0</v>
      </c>
      <c r="N79" s="243">
        <v>0</v>
      </c>
      <c r="O79" s="243">
        <f>ROUND(E79*N79,2)</f>
        <v>0</v>
      </c>
      <c r="P79" s="243">
        <v>0</v>
      </c>
      <c r="Q79" s="243">
        <f>ROUND(E79*P79,2)</f>
        <v>0</v>
      </c>
      <c r="R79" s="245"/>
      <c r="S79" s="245" t="s">
        <v>167</v>
      </c>
      <c r="T79" s="246" t="s">
        <v>151</v>
      </c>
      <c r="U79" s="223">
        <v>4.7999999999999996E-3</v>
      </c>
      <c r="V79" s="223">
        <f>ROUND(E79*U79,2)</f>
        <v>0</v>
      </c>
      <c r="W79" s="223"/>
      <c r="X79" s="223" t="s">
        <v>152</v>
      </c>
      <c r="Y79" s="223" t="s">
        <v>153</v>
      </c>
      <c r="Z79" s="212"/>
      <c r="AA79" s="212"/>
      <c r="AB79" s="212"/>
      <c r="AC79" s="212"/>
      <c r="AD79" s="212"/>
      <c r="AE79" s="212"/>
      <c r="AF79" s="212"/>
      <c r="AG79" s="212" t="s">
        <v>154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x14ac:dyDescent="0.25">
      <c r="A80" s="226" t="s">
        <v>145</v>
      </c>
      <c r="B80" s="227" t="s">
        <v>85</v>
      </c>
      <c r="C80" s="247" t="s">
        <v>86</v>
      </c>
      <c r="D80" s="228"/>
      <c r="E80" s="229"/>
      <c r="F80" s="230"/>
      <c r="G80" s="230">
        <f>SUMIF(AG81:AG109,"&lt;&gt;NOR",G81:G109)</f>
        <v>0</v>
      </c>
      <c r="H80" s="230"/>
      <c r="I80" s="230">
        <f>SUM(I81:I109)</f>
        <v>0</v>
      </c>
      <c r="J80" s="230"/>
      <c r="K80" s="230">
        <f>SUM(K81:K109)</f>
        <v>0</v>
      </c>
      <c r="L80" s="230"/>
      <c r="M80" s="230">
        <f>SUM(M81:M109)</f>
        <v>0</v>
      </c>
      <c r="N80" s="229"/>
      <c r="O80" s="229">
        <f>SUM(O81:O109)</f>
        <v>0.04</v>
      </c>
      <c r="P80" s="229"/>
      <c r="Q80" s="229">
        <f>SUM(Q81:Q109)</f>
        <v>14.25</v>
      </c>
      <c r="R80" s="230"/>
      <c r="S80" s="230"/>
      <c r="T80" s="231"/>
      <c r="U80" s="225"/>
      <c r="V80" s="225">
        <f>SUM(V81:V109)</f>
        <v>106.89</v>
      </c>
      <c r="W80" s="225"/>
      <c r="X80" s="225"/>
      <c r="Y80" s="225"/>
      <c r="AG80" t="s">
        <v>146</v>
      </c>
    </row>
    <row r="81" spans="1:60" ht="20.399999999999999" outlineLevel="1" x14ac:dyDescent="0.25">
      <c r="A81" s="233">
        <v>25</v>
      </c>
      <c r="B81" s="234" t="s">
        <v>275</v>
      </c>
      <c r="C81" s="249" t="s">
        <v>276</v>
      </c>
      <c r="D81" s="235" t="s">
        <v>187</v>
      </c>
      <c r="E81" s="236">
        <v>3.4121999999999999</v>
      </c>
      <c r="F81" s="237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21</v>
      </c>
      <c r="M81" s="238">
        <f>G81*(1+L81/100)</f>
        <v>0</v>
      </c>
      <c r="N81" s="236">
        <v>0</v>
      </c>
      <c r="O81" s="236">
        <f>ROUND(E81*N81,2)</f>
        <v>0</v>
      </c>
      <c r="P81" s="236">
        <v>1.6</v>
      </c>
      <c r="Q81" s="236">
        <f>ROUND(E81*P81,2)</f>
        <v>5.46</v>
      </c>
      <c r="R81" s="238" t="s">
        <v>277</v>
      </c>
      <c r="S81" s="238" t="s">
        <v>150</v>
      </c>
      <c r="T81" s="239" t="s">
        <v>150</v>
      </c>
      <c r="U81" s="223">
        <v>5.78</v>
      </c>
      <c r="V81" s="223">
        <f>ROUND(E81*U81,2)</f>
        <v>19.72</v>
      </c>
      <c r="W81" s="223"/>
      <c r="X81" s="223" t="s">
        <v>181</v>
      </c>
      <c r="Y81" s="223" t="s">
        <v>153</v>
      </c>
      <c r="Z81" s="212"/>
      <c r="AA81" s="212"/>
      <c r="AB81" s="212"/>
      <c r="AC81" s="212"/>
      <c r="AD81" s="212"/>
      <c r="AE81" s="212"/>
      <c r="AF81" s="212"/>
      <c r="AG81" s="212" t="s">
        <v>182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5">
      <c r="A82" s="219"/>
      <c r="B82" s="220"/>
      <c r="C82" s="261" t="s">
        <v>232</v>
      </c>
      <c r="D82" s="253"/>
      <c r="E82" s="254">
        <v>3.4121999999999999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2"/>
      <c r="AA82" s="212"/>
      <c r="AB82" s="212"/>
      <c r="AC82" s="212"/>
      <c r="AD82" s="212"/>
      <c r="AE82" s="212"/>
      <c r="AF82" s="212"/>
      <c r="AG82" s="212" t="s">
        <v>184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0.399999999999999" outlineLevel="1" x14ac:dyDescent="0.25">
      <c r="A83" s="233">
        <v>26</v>
      </c>
      <c r="B83" s="234" t="s">
        <v>278</v>
      </c>
      <c r="C83" s="249" t="s">
        <v>279</v>
      </c>
      <c r="D83" s="235" t="s">
        <v>187</v>
      </c>
      <c r="E83" s="236">
        <v>1.5509999999999999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6">
        <v>0</v>
      </c>
      <c r="O83" s="236">
        <f>ROUND(E83*N83,2)</f>
        <v>0</v>
      </c>
      <c r="P83" s="236">
        <v>2.2000000000000002</v>
      </c>
      <c r="Q83" s="236">
        <f>ROUND(E83*P83,2)</f>
        <v>3.41</v>
      </c>
      <c r="R83" s="238" t="s">
        <v>277</v>
      </c>
      <c r="S83" s="238" t="s">
        <v>150</v>
      </c>
      <c r="T83" s="239" t="s">
        <v>150</v>
      </c>
      <c r="U83" s="223">
        <v>11.855</v>
      </c>
      <c r="V83" s="223">
        <f>ROUND(E83*U83,2)</f>
        <v>18.39</v>
      </c>
      <c r="W83" s="223"/>
      <c r="X83" s="223" t="s">
        <v>181</v>
      </c>
      <c r="Y83" s="223" t="s">
        <v>153</v>
      </c>
      <c r="Z83" s="212"/>
      <c r="AA83" s="212"/>
      <c r="AB83" s="212"/>
      <c r="AC83" s="212"/>
      <c r="AD83" s="212"/>
      <c r="AE83" s="212"/>
      <c r="AF83" s="212"/>
      <c r="AG83" s="212" t="s">
        <v>182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5">
      <c r="A84" s="219"/>
      <c r="B84" s="220"/>
      <c r="C84" s="261" t="s">
        <v>280</v>
      </c>
      <c r="D84" s="253"/>
      <c r="E84" s="254">
        <v>1.5509999999999999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2"/>
      <c r="AA84" s="212"/>
      <c r="AB84" s="212"/>
      <c r="AC84" s="212"/>
      <c r="AD84" s="212"/>
      <c r="AE84" s="212"/>
      <c r="AF84" s="212"/>
      <c r="AG84" s="212" t="s">
        <v>184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0.399999999999999" outlineLevel="1" x14ac:dyDescent="0.25">
      <c r="A85" s="233">
        <v>27</v>
      </c>
      <c r="B85" s="234" t="s">
        <v>281</v>
      </c>
      <c r="C85" s="249" t="s">
        <v>282</v>
      </c>
      <c r="D85" s="235" t="s">
        <v>203</v>
      </c>
      <c r="E85" s="236">
        <v>67.930000000000007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6">
        <v>0</v>
      </c>
      <c r="O85" s="236">
        <f>ROUND(E85*N85,2)</f>
        <v>0</v>
      </c>
      <c r="P85" s="236">
        <v>1.26E-2</v>
      </c>
      <c r="Q85" s="236">
        <f>ROUND(E85*P85,2)</f>
        <v>0.86</v>
      </c>
      <c r="R85" s="238" t="s">
        <v>277</v>
      </c>
      <c r="S85" s="238" t="s">
        <v>150</v>
      </c>
      <c r="T85" s="239" t="s">
        <v>150</v>
      </c>
      <c r="U85" s="223">
        <v>0.33</v>
      </c>
      <c r="V85" s="223">
        <f>ROUND(E85*U85,2)</f>
        <v>22.42</v>
      </c>
      <c r="W85" s="223"/>
      <c r="X85" s="223" t="s">
        <v>181</v>
      </c>
      <c r="Y85" s="223" t="s">
        <v>153</v>
      </c>
      <c r="Z85" s="212"/>
      <c r="AA85" s="212"/>
      <c r="AB85" s="212"/>
      <c r="AC85" s="212"/>
      <c r="AD85" s="212"/>
      <c r="AE85" s="212"/>
      <c r="AF85" s="212"/>
      <c r="AG85" s="212" t="s">
        <v>182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5">
      <c r="A86" s="219"/>
      <c r="B86" s="220"/>
      <c r="C86" s="261" t="s">
        <v>283</v>
      </c>
      <c r="D86" s="253"/>
      <c r="E86" s="254"/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2"/>
      <c r="AA86" s="212"/>
      <c r="AB86" s="212"/>
      <c r="AC86" s="212"/>
      <c r="AD86" s="212"/>
      <c r="AE86" s="212"/>
      <c r="AF86" s="212"/>
      <c r="AG86" s="212" t="s">
        <v>184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25">
      <c r="A87" s="219"/>
      <c r="B87" s="220"/>
      <c r="C87" s="261" t="s">
        <v>284</v>
      </c>
      <c r="D87" s="253"/>
      <c r="E87" s="254">
        <v>64.930000000000007</v>
      </c>
      <c r="F87" s="223"/>
      <c r="G87" s="22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2"/>
      <c r="AA87" s="212"/>
      <c r="AB87" s="212"/>
      <c r="AC87" s="212"/>
      <c r="AD87" s="212"/>
      <c r="AE87" s="212"/>
      <c r="AF87" s="212"/>
      <c r="AG87" s="212" t="s">
        <v>184</v>
      </c>
      <c r="AH87" s="212">
        <v>5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5">
      <c r="A88" s="219"/>
      <c r="B88" s="220"/>
      <c r="C88" s="261" t="s">
        <v>285</v>
      </c>
      <c r="D88" s="253"/>
      <c r="E88" s="254">
        <v>3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2"/>
      <c r="AA88" s="212"/>
      <c r="AB88" s="212"/>
      <c r="AC88" s="212"/>
      <c r="AD88" s="212"/>
      <c r="AE88" s="212"/>
      <c r="AF88" s="212"/>
      <c r="AG88" s="212" t="s">
        <v>184</v>
      </c>
      <c r="AH88" s="212">
        <v>5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33">
        <v>28</v>
      </c>
      <c r="B89" s="234" t="s">
        <v>286</v>
      </c>
      <c r="C89" s="249" t="s">
        <v>287</v>
      </c>
      <c r="D89" s="235" t="s">
        <v>203</v>
      </c>
      <c r="E89" s="236">
        <v>3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6">
        <v>0</v>
      </c>
      <c r="O89" s="236">
        <f>ROUND(E89*N89,2)</f>
        <v>0</v>
      </c>
      <c r="P89" s="236">
        <v>0.02</v>
      </c>
      <c r="Q89" s="236">
        <f>ROUND(E89*P89,2)</f>
        <v>0.06</v>
      </c>
      <c r="R89" s="238" t="s">
        <v>277</v>
      </c>
      <c r="S89" s="238" t="s">
        <v>150</v>
      </c>
      <c r="T89" s="239" t="s">
        <v>150</v>
      </c>
      <c r="U89" s="223">
        <v>0.23</v>
      </c>
      <c r="V89" s="223">
        <f>ROUND(E89*U89,2)</f>
        <v>0.69</v>
      </c>
      <c r="W89" s="223"/>
      <c r="X89" s="223" t="s">
        <v>181</v>
      </c>
      <c r="Y89" s="223" t="s">
        <v>153</v>
      </c>
      <c r="Z89" s="212"/>
      <c r="AA89" s="212"/>
      <c r="AB89" s="212"/>
      <c r="AC89" s="212"/>
      <c r="AD89" s="212"/>
      <c r="AE89" s="212"/>
      <c r="AF89" s="212"/>
      <c r="AG89" s="212" t="s">
        <v>182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5">
      <c r="A90" s="219"/>
      <c r="B90" s="220"/>
      <c r="C90" s="262" t="s">
        <v>288</v>
      </c>
      <c r="D90" s="255"/>
      <c r="E90" s="255"/>
      <c r="F90" s="255"/>
      <c r="G90" s="255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2"/>
      <c r="AA90" s="212"/>
      <c r="AB90" s="212"/>
      <c r="AC90" s="212"/>
      <c r="AD90" s="212"/>
      <c r="AE90" s="212"/>
      <c r="AF90" s="212"/>
      <c r="AG90" s="212" t="s">
        <v>190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5">
      <c r="A91" s="219"/>
      <c r="B91" s="220"/>
      <c r="C91" s="261" t="s">
        <v>289</v>
      </c>
      <c r="D91" s="253"/>
      <c r="E91" s="254">
        <v>3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2"/>
      <c r="AA91" s="212"/>
      <c r="AB91" s="212"/>
      <c r="AC91" s="212"/>
      <c r="AD91" s="212"/>
      <c r="AE91" s="212"/>
      <c r="AF91" s="212"/>
      <c r="AG91" s="212" t="s">
        <v>184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33">
        <v>29</v>
      </c>
      <c r="B92" s="234" t="s">
        <v>290</v>
      </c>
      <c r="C92" s="249" t="s">
        <v>291</v>
      </c>
      <c r="D92" s="235" t="s">
        <v>179</v>
      </c>
      <c r="E92" s="236">
        <v>2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36">
        <v>0</v>
      </c>
      <c r="O92" s="236">
        <f>ROUND(E92*N92,2)</f>
        <v>0</v>
      </c>
      <c r="P92" s="236">
        <v>0</v>
      </c>
      <c r="Q92" s="236">
        <f>ROUND(E92*P92,2)</f>
        <v>0</v>
      </c>
      <c r="R92" s="238" t="s">
        <v>277</v>
      </c>
      <c r="S92" s="238" t="s">
        <v>150</v>
      </c>
      <c r="T92" s="239" t="s">
        <v>150</v>
      </c>
      <c r="U92" s="223">
        <v>0.05</v>
      </c>
      <c r="V92" s="223">
        <f>ROUND(E92*U92,2)</f>
        <v>0.1</v>
      </c>
      <c r="W92" s="223"/>
      <c r="X92" s="223" t="s">
        <v>181</v>
      </c>
      <c r="Y92" s="223" t="s">
        <v>153</v>
      </c>
      <c r="Z92" s="212"/>
      <c r="AA92" s="212"/>
      <c r="AB92" s="212"/>
      <c r="AC92" s="212"/>
      <c r="AD92" s="212"/>
      <c r="AE92" s="212"/>
      <c r="AF92" s="212"/>
      <c r="AG92" s="212" t="s">
        <v>182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5">
      <c r="A93" s="219"/>
      <c r="B93" s="220"/>
      <c r="C93" s="262" t="s">
        <v>292</v>
      </c>
      <c r="D93" s="255"/>
      <c r="E93" s="255"/>
      <c r="F93" s="255"/>
      <c r="G93" s="255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2"/>
      <c r="AA93" s="212"/>
      <c r="AB93" s="212"/>
      <c r="AC93" s="212"/>
      <c r="AD93" s="212"/>
      <c r="AE93" s="212"/>
      <c r="AF93" s="212"/>
      <c r="AG93" s="212" t="s">
        <v>190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2" x14ac:dyDescent="0.25">
      <c r="A94" s="219"/>
      <c r="B94" s="220"/>
      <c r="C94" s="261" t="s">
        <v>293</v>
      </c>
      <c r="D94" s="253"/>
      <c r="E94" s="254">
        <v>1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2"/>
      <c r="AA94" s="212"/>
      <c r="AB94" s="212"/>
      <c r="AC94" s="212"/>
      <c r="AD94" s="212"/>
      <c r="AE94" s="212"/>
      <c r="AF94" s="212"/>
      <c r="AG94" s="212" t="s">
        <v>184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5">
      <c r="A95" s="219"/>
      <c r="B95" s="220"/>
      <c r="C95" s="261" t="s">
        <v>294</v>
      </c>
      <c r="D95" s="253"/>
      <c r="E95" s="254">
        <v>1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2"/>
      <c r="AA95" s="212"/>
      <c r="AB95" s="212"/>
      <c r="AC95" s="212"/>
      <c r="AD95" s="212"/>
      <c r="AE95" s="212"/>
      <c r="AF95" s="212"/>
      <c r="AG95" s="212" t="s">
        <v>184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0.399999999999999" outlineLevel="1" x14ac:dyDescent="0.25">
      <c r="A96" s="233">
        <v>30</v>
      </c>
      <c r="B96" s="234" t="s">
        <v>295</v>
      </c>
      <c r="C96" s="249" t="s">
        <v>296</v>
      </c>
      <c r="D96" s="235" t="s">
        <v>203</v>
      </c>
      <c r="E96" s="236">
        <v>3.5459999999999998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21</v>
      </c>
      <c r="M96" s="238">
        <f>G96*(1+L96/100)</f>
        <v>0</v>
      </c>
      <c r="N96" s="236">
        <v>1.17E-3</v>
      </c>
      <c r="O96" s="236">
        <f>ROUND(E96*N96,2)</f>
        <v>0</v>
      </c>
      <c r="P96" s="236">
        <v>7.5999999999999998E-2</v>
      </c>
      <c r="Q96" s="236">
        <f>ROUND(E96*P96,2)</f>
        <v>0.27</v>
      </c>
      <c r="R96" s="238" t="s">
        <v>277</v>
      </c>
      <c r="S96" s="238" t="s">
        <v>150</v>
      </c>
      <c r="T96" s="239" t="s">
        <v>150</v>
      </c>
      <c r="U96" s="223">
        <v>0.93899999999999995</v>
      </c>
      <c r="V96" s="223">
        <f>ROUND(E96*U96,2)</f>
        <v>3.33</v>
      </c>
      <c r="W96" s="223"/>
      <c r="X96" s="223" t="s">
        <v>181</v>
      </c>
      <c r="Y96" s="223" t="s">
        <v>153</v>
      </c>
      <c r="Z96" s="212"/>
      <c r="AA96" s="212"/>
      <c r="AB96" s="212"/>
      <c r="AC96" s="212"/>
      <c r="AD96" s="212"/>
      <c r="AE96" s="212"/>
      <c r="AF96" s="212"/>
      <c r="AG96" s="212" t="s">
        <v>182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5">
      <c r="A97" s="219"/>
      <c r="B97" s="220"/>
      <c r="C97" s="261" t="s">
        <v>297</v>
      </c>
      <c r="D97" s="253"/>
      <c r="E97" s="254">
        <v>1.7729999999999999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2"/>
      <c r="AA97" s="212"/>
      <c r="AB97" s="212"/>
      <c r="AC97" s="212"/>
      <c r="AD97" s="212"/>
      <c r="AE97" s="212"/>
      <c r="AF97" s="212"/>
      <c r="AG97" s="212" t="s">
        <v>184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5">
      <c r="A98" s="219"/>
      <c r="B98" s="220"/>
      <c r="C98" s="261" t="s">
        <v>298</v>
      </c>
      <c r="D98" s="253"/>
      <c r="E98" s="254">
        <v>1.7729999999999999</v>
      </c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2"/>
      <c r="AA98" s="212"/>
      <c r="AB98" s="212"/>
      <c r="AC98" s="212"/>
      <c r="AD98" s="212"/>
      <c r="AE98" s="212"/>
      <c r="AF98" s="212"/>
      <c r="AG98" s="212" t="s">
        <v>184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0.399999999999999" outlineLevel="1" x14ac:dyDescent="0.25">
      <c r="A99" s="233">
        <v>31</v>
      </c>
      <c r="B99" s="234" t="s">
        <v>299</v>
      </c>
      <c r="C99" s="249" t="s">
        <v>300</v>
      </c>
      <c r="D99" s="235" t="s">
        <v>203</v>
      </c>
      <c r="E99" s="236">
        <v>9.1050000000000004</v>
      </c>
      <c r="F99" s="237"/>
      <c r="G99" s="238">
        <f>ROUND(E99*F99,2)</f>
        <v>0</v>
      </c>
      <c r="H99" s="237"/>
      <c r="I99" s="238">
        <f>ROUND(E99*H99,2)</f>
        <v>0</v>
      </c>
      <c r="J99" s="237"/>
      <c r="K99" s="238">
        <f>ROUND(E99*J99,2)</f>
        <v>0</v>
      </c>
      <c r="L99" s="238">
        <v>21</v>
      </c>
      <c r="M99" s="238">
        <f>G99*(1+L99/100)</f>
        <v>0</v>
      </c>
      <c r="N99" s="236">
        <v>5.4000000000000001E-4</v>
      </c>
      <c r="O99" s="236">
        <f>ROUND(E99*N99,2)</f>
        <v>0</v>
      </c>
      <c r="P99" s="236">
        <v>0.27</v>
      </c>
      <c r="Q99" s="236">
        <f>ROUND(E99*P99,2)</f>
        <v>2.46</v>
      </c>
      <c r="R99" s="238" t="s">
        <v>277</v>
      </c>
      <c r="S99" s="238" t="s">
        <v>150</v>
      </c>
      <c r="T99" s="239" t="s">
        <v>150</v>
      </c>
      <c r="U99" s="223">
        <v>0.43</v>
      </c>
      <c r="V99" s="223">
        <f>ROUND(E99*U99,2)</f>
        <v>3.92</v>
      </c>
      <c r="W99" s="223"/>
      <c r="X99" s="223" t="s">
        <v>181</v>
      </c>
      <c r="Y99" s="223" t="s">
        <v>153</v>
      </c>
      <c r="Z99" s="212"/>
      <c r="AA99" s="212"/>
      <c r="AB99" s="212"/>
      <c r="AC99" s="212"/>
      <c r="AD99" s="212"/>
      <c r="AE99" s="212"/>
      <c r="AF99" s="212"/>
      <c r="AG99" s="212" t="s">
        <v>182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5">
      <c r="A100" s="219"/>
      <c r="B100" s="220"/>
      <c r="C100" s="262" t="s">
        <v>301</v>
      </c>
      <c r="D100" s="255"/>
      <c r="E100" s="255"/>
      <c r="F100" s="255"/>
      <c r="G100" s="255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2"/>
      <c r="AA100" s="212"/>
      <c r="AB100" s="212"/>
      <c r="AC100" s="212"/>
      <c r="AD100" s="212"/>
      <c r="AE100" s="212"/>
      <c r="AF100" s="212"/>
      <c r="AG100" s="212" t="s">
        <v>190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5">
      <c r="A101" s="219"/>
      <c r="B101" s="220"/>
      <c r="C101" s="261" t="s">
        <v>302</v>
      </c>
      <c r="D101" s="253"/>
      <c r="E101" s="254">
        <v>5.2670000000000003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2"/>
      <c r="AA101" s="212"/>
      <c r="AB101" s="212"/>
      <c r="AC101" s="212"/>
      <c r="AD101" s="212"/>
      <c r="AE101" s="212"/>
      <c r="AF101" s="212"/>
      <c r="AG101" s="212" t="s">
        <v>184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5">
      <c r="A102" s="219"/>
      <c r="B102" s="220"/>
      <c r="C102" s="261" t="s">
        <v>303</v>
      </c>
      <c r="D102" s="253"/>
      <c r="E102" s="254">
        <v>1.8180000000000001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2"/>
      <c r="AA102" s="212"/>
      <c r="AB102" s="212"/>
      <c r="AC102" s="212"/>
      <c r="AD102" s="212"/>
      <c r="AE102" s="212"/>
      <c r="AF102" s="212"/>
      <c r="AG102" s="212" t="s">
        <v>184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5">
      <c r="A103" s="219"/>
      <c r="B103" s="220"/>
      <c r="C103" s="261" t="s">
        <v>304</v>
      </c>
      <c r="D103" s="253"/>
      <c r="E103" s="254">
        <v>2.02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2"/>
      <c r="AA103" s="212"/>
      <c r="AB103" s="212"/>
      <c r="AC103" s="212"/>
      <c r="AD103" s="212"/>
      <c r="AE103" s="212"/>
      <c r="AF103" s="212"/>
      <c r="AG103" s="212" t="s">
        <v>184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0.399999999999999" outlineLevel="1" x14ac:dyDescent="0.25">
      <c r="A104" s="233">
        <v>32</v>
      </c>
      <c r="B104" s="234" t="s">
        <v>305</v>
      </c>
      <c r="C104" s="249" t="s">
        <v>306</v>
      </c>
      <c r="D104" s="235" t="s">
        <v>307</v>
      </c>
      <c r="E104" s="236">
        <v>3.75</v>
      </c>
      <c r="F104" s="237"/>
      <c r="G104" s="238">
        <f>ROUND(E104*F104,2)</f>
        <v>0</v>
      </c>
      <c r="H104" s="237"/>
      <c r="I104" s="238">
        <f>ROUND(E104*H104,2)</f>
        <v>0</v>
      </c>
      <c r="J104" s="237"/>
      <c r="K104" s="238">
        <f>ROUND(E104*J104,2)</f>
        <v>0</v>
      </c>
      <c r="L104" s="238">
        <v>21</v>
      </c>
      <c r="M104" s="238">
        <f>G104*(1+L104/100)</f>
        <v>0</v>
      </c>
      <c r="N104" s="236">
        <v>0</v>
      </c>
      <c r="O104" s="236">
        <f>ROUND(E104*N104,2)</f>
        <v>0</v>
      </c>
      <c r="P104" s="236">
        <v>6.5000000000000002E-2</v>
      </c>
      <c r="Q104" s="236">
        <f>ROUND(E104*P104,2)</f>
        <v>0.24</v>
      </c>
      <c r="R104" s="238" t="s">
        <v>277</v>
      </c>
      <c r="S104" s="238" t="s">
        <v>150</v>
      </c>
      <c r="T104" s="239" t="s">
        <v>150</v>
      </c>
      <c r="U104" s="223">
        <v>0.93</v>
      </c>
      <c r="V104" s="223">
        <f>ROUND(E104*U104,2)</f>
        <v>3.49</v>
      </c>
      <c r="W104" s="223"/>
      <c r="X104" s="223" t="s">
        <v>181</v>
      </c>
      <c r="Y104" s="223" t="s">
        <v>153</v>
      </c>
      <c r="Z104" s="212"/>
      <c r="AA104" s="212"/>
      <c r="AB104" s="212"/>
      <c r="AC104" s="212"/>
      <c r="AD104" s="212"/>
      <c r="AE104" s="212"/>
      <c r="AF104" s="212"/>
      <c r="AG104" s="212" t="s">
        <v>182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5">
      <c r="A105" s="219"/>
      <c r="B105" s="220"/>
      <c r="C105" s="261" t="s">
        <v>308</v>
      </c>
      <c r="D105" s="253"/>
      <c r="E105" s="254">
        <v>3.75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2"/>
      <c r="AA105" s="212"/>
      <c r="AB105" s="212"/>
      <c r="AC105" s="212"/>
      <c r="AD105" s="212"/>
      <c r="AE105" s="212"/>
      <c r="AF105" s="212"/>
      <c r="AG105" s="212" t="s">
        <v>184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33">
        <v>33</v>
      </c>
      <c r="B106" s="234" t="s">
        <v>309</v>
      </c>
      <c r="C106" s="249" t="s">
        <v>310</v>
      </c>
      <c r="D106" s="235" t="s">
        <v>203</v>
      </c>
      <c r="E106" s="236">
        <v>64.930000000000007</v>
      </c>
      <c r="F106" s="237"/>
      <c r="G106" s="238">
        <f>ROUND(E106*F106,2)</f>
        <v>0</v>
      </c>
      <c r="H106" s="237"/>
      <c r="I106" s="238">
        <f>ROUND(E106*H106,2)</f>
        <v>0</v>
      </c>
      <c r="J106" s="237"/>
      <c r="K106" s="238">
        <f>ROUND(E106*J106,2)</f>
        <v>0</v>
      </c>
      <c r="L106" s="238">
        <v>21</v>
      </c>
      <c r="M106" s="238">
        <f>G106*(1+L106/100)</f>
        <v>0</v>
      </c>
      <c r="N106" s="236">
        <v>0</v>
      </c>
      <c r="O106" s="236">
        <f>ROUND(E106*N106,2)</f>
        <v>0</v>
      </c>
      <c r="P106" s="236">
        <v>1E-3</v>
      </c>
      <c r="Q106" s="236">
        <f>ROUND(E106*P106,2)</f>
        <v>0.06</v>
      </c>
      <c r="R106" s="238" t="s">
        <v>311</v>
      </c>
      <c r="S106" s="238" t="s">
        <v>150</v>
      </c>
      <c r="T106" s="239" t="s">
        <v>150</v>
      </c>
      <c r="U106" s="223">
        <v>0.255</v>
      </c>
      <c r="V106" s="223">
        <f>ROUND(E106*U106,2)</f>
        <v>16.559999999999999</v>
      </c>
      <c r="W106" s="223"/>
      <c r="X106" s="223" t="s">
        <v>181</v>
      </c>
      <c r="Y106" s="223" t="s">
        <v>153</v>
      </c>
      <c r="Z106" s="212"/>
      <c r="AA106" s="212"/>
      <c r="AB106" s="212"/>
      <c r="AC106" s="212"/>
      <c r="AD106" s="212"/>
      <c r="AE106" s="212"/>
      <c r="AF106" s="212"/>
      <c r="AG106" s="212" t="s">
        <v>182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25">
      <c r="A107" s="219"/>
      <c r="B107" s="220"/>
      <c r="C107" s="261" t="s">
        <v>312</v>
      </c>
      <c r="D107" s="253"/>
      <c r="E107" s="254">
        <v>64.930000000000007</v>
      </c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2"/>
      <c r="AA107" s="212"/>
      <c r="AB107" s="212"/>
      <c r="AC107" s="212"/>
      <c r="AD107" s="212"/>
      <c r="AE107" s="212"/>
      <c r="AF107" s="212"/>
      <c r="AG107" s="212" t="s">
        <v>184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33">
        <v>34</v>
      </c>
      <c r="B108" s="234" t="s">
        <v>313</v>
      </c>
      <c r="C108" s="249" t="s">
        <v>314</v>
      </c>
      <c r="D108" s="235" t="s">
        <v>203</v>
      </c>
      <c r="E108" s="236">
        <v>19.027799999999999</v>
      </c>
      <c r="F108" s="237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6">
        <v>2.1900000000000001E-3</v>
      </c>
      <c r="O108" s="236">
        <f>ROUND(E108*N108,2)</f>
        <v>0.04</v>
      </c>
      <c r="P108" s="236">
        <v>7.4999999999999997E-2</v>
      </c>
      <c r="Q108" s="236">
        <f>ROUND(E108*P108,2)</f>
        <v>1.43</v>
      </c>
      <c r="R108" s="238"/>
      <c r="S108" s="238" t="s">
        <v>167</v>
      </c>
      <c r="T108" s="239" t="s">
        <v>151</v>
      </c>
      <c r="U108" s="223">
        <v>0.96</v>
      </c>
      <c r="V108" s="223">
        <f>ROUND(E108*U108,2)</f>
        <v>18.27</v>
      </c>
      <c r="W108" s="223"/>
      <c r="X108" s="223" t="s">
        <v>181</v>
      </c>
      <c r="Y108" s="223" t="s">
        <v>153</v>
      </c>
      <c r="Z108" s="212"/>
      <c r="AA108" s="212"/>
      <c r="AB108" s="212"/>
      <c r="AC108" s="212"/>
      <c r="AD108" s="212"/>
      <c r="AE108" s="212"/>
      <c r="AF108" s="212"/>
      <c r="AG108" s="212" t="s">
        <v>182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25">
      <c r="A109" s="219"/>
      <c r="B109" s="220"/>
      <c r="C109" s="261" t="s">
        <v>315</v>
      </c>
      <c r="D109" s="253"/>
      <c r="E109" s="254">
        <v>19.027799999999999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2"/>
      <c r="AA109" s="212"/>
      <c r="AB109" s="212"/>
      <c r="AC109" s="212"/>
      <c r="AD109" s="212"/>
      <c r="AE109" s="212"/>
      <c r="AF109" s="212"/>
      <c r="AG109" s="212" t="s">
        <v>184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5">
      <c r="A110" s="226" t="s">
        <v>145</v>
      </c>
      <c r="B110" s="227" t="s">
        <v>87</v>
      </c>
      <c r="C110" s="247" t="s">
        <v>88</v>
      </c>
      <c r="D110" s="228"/>
      <c r="E110" s="229"/>
      <c r="F110" s="230"/>
      <c r="G110" s="230">
        <f>SUMIF(AG111:AG112,"&lt;&gt;NOR",G111:G112)</f>
        <v>0</v>
      </c>
      <c r="H110" s="230"/>
      <c r="I110" s="230">
        <f>SUM(I111:I112)</f>
        <v>0</v>
      </c>
      <c r="J110" s="230"/>
      <c r="K110" s="230">
        <f>SUM(K111:K112)</f>
        <v>0</v>
      </c>
      <c r="L110" s="230"/>
      <c r="M110" s="230">
        <f>SUM(M111:M112)</f>
        <v>0</v>
      </c>
      <c r="N110" s="229"/>
      <c r="O110" s="229">
        <f>SUM(O111:O112)</f>
        <v>0</v>
      </c>
      <c r="P110" s="229"/>
      <c r="Q110" s="229">
        <f>SUM(Q111:Q112)</f>
        <v>0</v>
      </c>
      <c r="R110" s="230"/>
      <c r="S110" s="230"/>
      <c r="T110" s="231"/>
      <c r="U110" s="225"/>
      <c r="V110" s="225">
        <f>SUM(V111:V112)</f>
        <v>38.92</v>
      </c>
      <c r="W110" s="225"/>
      <c r="X110" s="225"/>
      <c r="Y110" s="225"/>
      <c r="AG110" t="s">
        <v>146</v>
      </c>
    </row>
    <row r="111" spans="1:60" ht="20.399999999999999" outlineLevel="1" x14ac:dyDescent="0.25">
      <c r="A111" s="233">
        <v>35</v>
      </c>
      <c r="B111" s="234" t="s">
        <v>316</v>
      </c>
      <c r="C111" s="249" t="s">
        <v>317</v>
      </c>
      <c r="D111" s="235" t="s">
        <v>227</v>
      </c>
      <c r="E111" s="236">
        <v>12.35459</v>
      </c>
      <c r="F111" s="237"/>
      <c r="G111" s="238">
        <f>ROUND(E111*F111,2)</f>
        <v>0</v>
      </c>
      <c r="H111" s="237"/>
      <c r="I111" s="238">
        <f>ROUND(E111*H111,2)</f>
        <v>0</v>
      </c>
      <c r="J111" s="237"/>
      <c r="K111" s="238">
        <f>ROUND(E111*J111,2)</f>
        <v>0</v>
      </c>
      <c r="L111" s="238">
        <v>21</v>
      </c>
      <c r="M111" s="238">
        <f>G111*(1+L111/100)</f>
        <v>0</v>
      </c>
      <c r="N111" s="236">
        <v>0</v>
      </c>
      <c r="O111" s="236">
        <f>ROUND(E111*N111,2)</f>
        <v>0</v>
      </c>
      <c r="P111" s="236">
        <v>0</v>
      </c>
      <c r="Q111" s="236">
        <f>ROUND(E111*P111,2)</f>
        <v>0</v>
      </c>
      <c r="R111" s="238" t="s">
        <v>188</v>
      </c>
      <c r="S111" s="238" t="s">
        <v>150</v>
      </c>
      <c r="T111" s="239" t="s">
        <v>150</v>
      </c>
      <c r="U111" s="223">
        <v>3.15</v>
      </c>
      <c r="V111" s="223">
        <f>ROUND(E111*U111,2)</f>
        <v>38.92</v>
      </c>
      <c r="W111" s="223"/>
      <c r="X111" s="223" t="s">
        <v>318</v>
      </c>
      <c r="Y111" s="223" t="s">
        <v>153</v>
      </c>
      <c r="Z111" s="212"/>
      <c r="AA111" s="212"/>
      <c r="AB111" s="212"/>
      <c r="AC111" s="212"/>
      <c r="AD111" s="212"/>
      <c r="AE111" s="212"/>
      <c r="AF111" s="212"/>
      <c r="AG111" s="212" t="s">
        <v>319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5">
      <c r="A112" s="219"/>
      <c r="B112" s="220"/>
      <c r="C112" s="262" t="s">
        <v>320</v>
      </c>
      <c r="D112" s="255"/>
      <c r="E112" s="255"/>
      <c r="F112" s="255"/>
      <c r="G112" s="255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2"/>
      <c r="AA112" s="212"/>
      <c r="AB112" s="212"/>
      <c r="AC112" s="212"/>
      <c r="AD112" s="212"/>
      <c r="AE112" s="212"/>
      <c r="AF112" s="212"/>
      <c r="AG112" s="212" t="s">
        <v>190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x14ac:dyDescent="0.25">
      <c r="A113" s="226" t="s">
        <v>145</v>
      </c>
      <c r="B113" s="227" t="s">
        <v>89</v>
      </c>
      <c r="C113" s="247" t="s">
        <v>90</v>
      </c>
      <c r="D113" s="228"/>
      <c r="E113" s="229"/>
      <c r="F113" s="230"/>
      <c r="G113" s="230">
        <f>SUMIF(AG114:AG119,"&lt;&gt;NOR",G114:G119)</f>
        <v>0</v>
      </c>
      <c r="H113" s="230"/>
      <c r="I113" s="230">
        <f>SUM(I114:I119)</f>
        <v>0</v>
      </c>
      <c r="J113" s="230"/>
      <c r="K113" s="230">
        <f>SUM(K114:K119)</f>
        <v>0</v>
      </c>
      <c r="L113" s="230"/>
      <c r="M113" s="230">
        <f>SUM(M114:M119)</f>
        <v>0</v>
      </c>
      <c r="N113" s="229"/>
      <c r="O113" s="229">
        <f>SUM(O114:O119)</f>
        <v>0.01</v>
      </c>
      <c r="P113" s="229"/>
      <c r="Q113" s="229">
        <f>SUM(Q114:Q119)</f>
        <v>0</v>
      </c>
      <c r="R113" s="230"/>
      <c r="S113" s="230"/>
      <c r="T113" s="231"/>
      <c r="U113" s="225"/>
      <c r="V113" s="225">
        <f>SUM(V114:V119)</f>
        <v>5.41</v>
      </c>
      <c r="W113" s="225"/>
      <c r="X113" s="225"/>
      <c r="Y113" s="225"/>
      <c r="AG113" t="s">
        <v>146</v>
      </c>
    </row>
    <row r="114" spans="1:60" outlineLevel="1" x14ac:dyDescent="0.25">
      <c r="A114" s="233">
        <v>36</v>
      </c>
      <c r="B114" s="234" t="s">
        <v>321</v>
      </c>
      <c r="C114" s="249" t="s">
        <v>322</v>
      </c>
      <c r="D114" s="235" t="s">
        <v>307</v>
      </c>
      <c r="E114" s="236">
        <v>22.23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6">
        <v>3.2000000000000003E-4</v>
      </c>
      <c r="O114" s="236">
        <f>ROUND(E114*N114,2)</f>
        <v>0.01</v>
      </c>
      <c r="P114" s="236">
        <v>0</v>
      </c>
      <c r="Q114" s="236">
        <f>ROUND(E114*P114,2)</f>
        <v>0</v>
      </c>
      <c r="R114" s="238" t="s">
        <v>323</v>
      </c>
      <c r="S114" s="238" t="s">
        <v>150</v>
      </c>
      <c r="T114" s="239" t="s">
        <v>150</v>
      </c>
      <c r="U114" s="223">
        <v>0.05</v>
      </c>
      <c r="V114" s="223">
        <f>ROUND(E114*U114,2)</f>
        <v>1.1100000000000001</v>
      </c>
      <c r="W114" s="223"/>
      <c r="X114" s="223" t="s">
        <v>181</v>
      </c>
      <c r="Y114" s="223" t="s">
        <v>153</v>
      </c>
      <c r="Z114" s="212"/>
      <c r="AA114" s="212"/>
      <c r="AB114" s="212"/>
      <c r="AC114" s="212"/>
      <c r="AD114" s="212"/>
      <c r="AE114" s="212"/>
      <c r="AF114" s="212"/>
      <c r="AG114" s="212" t="s">
        <v>182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5">
      <c r="A115" s="219"/>
      <c r="B115" s="220"/>
      <c r="C115" s="261" t="s">
        <v>324</v>
      </c>
      <c r="D115" s="253"/>
      <c r="E115" s="254">
        <v>22.23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2"/>
      <c r="AA115" s="212"/>
      <c r="AB115" s="212"/>
      <c r="AC115" s="212"/>
      <c r="AD115" s="212"/>
      <c r="AE115" s="212"/>
      <c r="AF115" s="212"/>
      <c r="AG115" s="212" t="s">
        <v>184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33">
        <v>37</v>
      </c>
      <c r="B116" s="234" t="s">
        <v>325</v>
      </c>
      <c r="C116" s="249" t="s">
        <v>326</v>
      </c>
      <c r="D116" s="235" t="s">
        <v>203</v>
      </c>
      <c r="E116" s="236">
        <v>61.45</v>
      </c>
      <c r="F116" s="237"/>
      <c r="G116" s="238">
        <f>ROUND(E116*F116,2)</f>
        <v>0</v>
      </c>
      <c r="H116" s="237"/>
      <c r="I116" s="238">
        <f>ROUND(E116*H116,2)</f>
        <v>0</v>
      </c>
      <c r="J116" s="237"/>
      <c r="K116" s="238">
        <f>ROUND(E116*J116,2)</f>
        <v>0</v>
      </c>
      <c r="L116" s="238">
        <v>21</v>
      </c>
      <c r="M116" s="238">
        <f>G116*(1+L116/100)</f>
        <v>0</v>
      </c>
      <c r="N116" s="236">
        <v>1.0000000000000001E-5</v>
      </c>
      <c r="O116" s="236">
        <f>ROUND(E116*N116,2)</f>
        <v>0</v>
      </c>
      <c r="P116" s="236">
        <v>0</v>
      </c>
      <c r="Q116" s="236">
        <f>ROUND(E116*P116,2)</f>
        <v>0</v>
      </c>
      <c r="R116" s="238" t="s">
        <v>323</v>
      </c>
      <c r="S116" s="238" t="s">
        <v>150</v>
      </c>
      <c r="T116" s="239" t="s">
        <v>150</v>
      </c>
      <c r="U116" s="223">
        <v>7.0000000000000007E-2</v>
      </c>
      <c r="V116" s="223">
        <f>ROUND(E116*U116,2)</f>
        <v>4.3</v>
      </c>
      <c r="W116" s="223"/>
      <c r="X116" s="223" t="s">
        <v>181</v>
      </c>
      <c r="Y116" s="223" t="s">
        <v>153</v>
      </c>
      <c r="Z116" s="212"/>
      <c r="AA116" s="212"/>
      <c r="AB116" s="212"/>
      <c r="AC116" s="212"/>
      <c r="AD116" s="212"/>
      <c r="AE116" s="212"/>
      <c r="AF116" s="212"/>
      <c r="AG116" s="212" t="s">
        <v>182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5">
      <c r="A117" s="219"/>
      <c r="B117" s="220"/>
      <c r="C117" s="261" t="s">
        <v>327</v>
      </c>
      <c r="D117" s="253"/>
      <c r="E117" s="254">
        <v>61.45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2"/>
      <c r="AA117" s="212"/>
      <c r="AB117" s="212"/>
      <c r="AC117" s="212"/>
      <c r="AD117" s="212"/>
      <c r="AE117" s="212"/>
      <c r="AF117" s="212"/>
      <c r="AG117" s="212" t="s">
        <v>184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19">
        <v>38</v>
      </c>
      <c r="B118" s="220" t="s">
        <v>328</v>
      </c>
      <c r="C118" s="265" t="s">
        <v>329</v>
      </c>
      <c r="D118" s="221" t="s">
        <v>0</v>
      </c>
      <c r="E118" s="259"/>
      <c r="F118" s="224"/>
      <c r="G118" s="223">
        <f>ROUND(E118*F118,2)</f>
        <v>0</v>
      </c>
      <c r="H118" s="224"/>
      <c r="I118" s="223">
        <f>ROUND(E118*H118,2)</f>
        <v>0</v>
      </c>
      <c r="J118" s="224"/>
      <c r="K118" s="223">
        <f>ROUND(E118*J118,2)</f>
        <v>0</v>
      </c>
      <c r="L118" s="223">
        <v>21</v>
      </c>
      <c r="M118" s="223">
        <f>G118*(1+L118/100)</f>
        <v>0</v>
      </c>
      <c r="N118" s="222">
        <v>0</v>
      </c>
      <c r="O118" s="222">
        <f>ROUND(E118*N118,2)</f>
        <v>0</v>
      </c>
      <c r="P118" s="222">
        <v>0</v>
      </c>
      <c r="Q118" s="222">
        <f>ROUND(E118*P118,2)</f>
        <v>0</v>
      </c>
      <c r="R118" s="223" t="s">
        <v>323</v>
      </c>
      <c r="S118" s="223" t="s">
        <v>150</v>
      </c>
      <c r="T118" s="223" t="s">
        <v>150</v>
      </c>
      <c r="U118" s="223">
        <v>0</v>
      </c>
      <c r="V118" s="223">
        <f>ROUND(E118*U118,2)</f>
        <v>0</v>
      </c>
      <c r="W118" s="223"/>
      <c r="X118" s="223" t="s">
        <v>318</v>
      </c>
      <c r="Y118" s="223" t="s">
        <v>153</v>
      </c>
      <c r="Z118" s="212"/>
      <c r="AA118" s="212"/>
      <c r="AB118" s="212"/>
      <c r="AC118" s="212"/>
      <c r="AD118" s="212"/>
      <c r="AE118" s="212"/>
      <c r="AF118" s="212"/>
      <c r="AG118" s="212" t="s">
        <v>319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5">
      <c r="A119" s="219"/>
      <c r="B119" s="220"/>
      <c r="C119" s="266" t="s">
        <v>330</v>
      </c>
      <c r="D119" s="260"/>
      <c r="E119" s="260"/>
      <c r="F119" s="260"/>
      <c r="G119" s="260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2"/>
      <c r="AA119" s="212"/>
      <c r="AB119" s="212"/>
      <c r="AC119" s="212"/>
      <c r="AD119" s="212"/>
      <c r="AE119" s="212"/>
      <c r="AF119" s="212"/>
      <c r="AG119" s="212" t="s">
        <v>190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x14ac:dyDescent="0.25">
      <c r="A120" s="226" t="s">
        <v>145</v>
      </c>
      <c r="B120" s="227" t="s">
        <v>91</v>
      </c>
      <c r="C120" s="247" t="s">
        <v>92</v>
      </c>
      <c r="D120" s="228"/>
      <c r="E120" s="229"/>
      <c r="F120" s="230"/>
      <c r="G120" s="230">
        <f>SUMIF(AG121:AG122,"&lt;&gt;NOR",G121:G122)</f>
        <v>0</v>
      </c>
      <c r="H120" s="230"/>
      <c r="I120" s="230">
        <f>SUM(I121:I122)</f>
        <v>0</v>
      </c>
      <c r="J120" s="230"/>
      <c r="K120" s="230">
        <f>SUM(K121:K122)</f>
        <v>0</v>
      </c>
      <c r="L120" s="230"/>
      <c r="M120" s="230">
        <f>SUM(M121:M122)</f>
        <v>0</v>
      </c>
      <c r="N120" s="229"/>
      <c r="O120" s="229">
        <f>SUM(O121:O122)</f>
        <v>0</v>
      </c>
      <c r="P120" s="229"/>
      <c r="Q120" s="229">
        <f>SUM(Q121:Q122)</f>
        <v>0</v>
      </c>
      <c r="R120" s="230"/>
      <c r="S120" s="230"/>
      <c r="T120" s="231"/>
      <c r="U120" s="225"/>
      <c r="V120" s="225">
        <f>SUM(V121:V122)</f>
        <v>0</v>
      </c>
      <c r="W120" s="225"/>
      <c r="X120" s="225"/>
      <c r="Y120" s="225"/>
      <c r="AG120" t="s">
        <v>146</v>
      </c>
    </row>
    <row r="121" spans="1:60" outlineLevel="1" x14ac:dyDescent="0.25">
      <c r="A121" s="233">
        <v>39</v>
      </c>
      <c r="B121" s="234" t="s">
        <v>331</v>
      </c>
      <c r="C121" s="249" t="s">
        <v>332</v>
      </c>
      <c r="D121" s="235" t="s">
        <v>238</v>
      </c>
      <c r="E121" s="236">
        <v>1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6">
        <v>0</v>
      </c>
      <c r="O121" s="236">
        <f>ROUND(E121*N121,2)</f>
        <v>0</v>
      </c>
      <c r="P121" s="236">
        <v>0</v>
      </c>
      <c r="Q121" s="236">
        <f>ROUND(E121*P121,2)</f>
        <v>0</v>
      </c>
      <c r="R121" s="238"/>
      <c r="S121" s="238" t="s">
        <v>167</v>
      </c>
      <c r="T121" s="239" t="s">
        <v>151</v>
      </c>
      <c r="U121" s="223">
        <v>0</v>
      </c>
      <c r="V121" s="223">
        <f>ROUND(E121*U121,2)</f>
        <v>0</v>
      </c>
      <c r="W121" s="223"/>
      <c r="X121" s="223" t="s">
        <v>181</v>
      </c>
      <c r="Y121" s="223" t="s">
        <v>153</v>
      </c>
      <c r="Z121" s="212"/>
      <c r="AA121" s="212"/>
      <c r="AB121" s="212"/>
      <c r="AC121" s="212"/>
      <c r="AD121" s="212"/>
      <c r="AE121" s="212"/>
      <c r="AF121" s="212"/>
      <c r="AG121" s="212" t="s">
        <v>182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5">
      <c r="A122" s="219"/>
      <c r="B122" s="220"/>
      <c r="C122" s="263" t="s">
        <v>333</v>
      </c>
      <c r="D122" s="257"/>
      <c r="E122" s="257"/>
      <c r="F122" s="257"/>
      <c r="G122" s="257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2"/>
      <c r="AA122" s="212"/>
      <c r="AB122" s="212"/>
      <c r="AC122" s="212"/>
      <c r="AD122" s="212"/>
      <c r="AE122" s="212"/>
      <c r="AF122" s="212"/>
      <c r="AG122" s="212" t="s">
        <v>240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x14ac:dyDescent="0.25">
      <c r="A123" s="226" t="s">
        <v>145</v>
      </c>
      <c r="B123" s="227" t="s">
        <v>93</v>
      </c>
      <c r="C123" s="247" t="s">
        <v>94</v>
      </c>
      <c r="D123" s="228"/>
      <c r="E123" s="229"/>
      <c r="F123" s="230"/>
      <c r="G123" s="230">
        <f>SUMIF(AG124:AG129,"&lt;&gt;NOR",G124:G129)</f>
        <v>0</v>
      </c>
      <c r="H123" s="230"/>
      <c r="I123" s="230">
        <f>SUM(I124:I129)</f>
        <v>0</v>
      </c>
      <c r="J123" s="230"/>
      <c r="K123" s="230">
        <f>SUM(K124:K129)</f>
        <v>0</v>
      </c>
      <c r="L123" s="230"/>
      <c r="M123" s="230">
        <f>SUM(M124:M129)</f>
        <v>0</v>
      </c>
      <c r="N123" s="229"/>
      <c r="O123" s="229">
        <f>SUM(O124:O129)</f>
        <v>0</v>
      </c>
      <c r="P123" s="229"/>
      <c r="Q123" s="229">
        <f>SUM(Q124:Q129)</f>
        <v>0</v>
      </c>
      <c r="R123" s="230"/>
      <c r="S123" s="230"/>
      <c r="T123" s="231"/>
      <c r="U123" s="225"/>
      <c r="V123" s="225">
        <f>SUM(V124:V129)</f>
        <v>0</v>
      </c>
      <c r="W123" s="225"/>
      <c r="X123" s="225"/>
      <c r="Y123" s="225"/>
      <c r="AG123" t="s">
        <v>146</v>
      </c>
    </row>
    <row r="124" spans="1:60" outlineLevel="1" x14ac:dyDescent="0.25">
      <c r="A124" s="233">
        <v>40</v>
      </c>
      <c r="B124" s="234" t="s">
        <v>334</v>
      </c>
      <c r="C124" s="249" t="s">
        <v>335</v>
      </c>
      <c r="D124" s="235" t="s">
        <v>238</v>
      </c>
      <c r="E124" s="236">
        <v>1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6">
        <v>0</v>
      </c>
      <c r="O124" s="236">
        <f>ROUND(E124*N124,2)</f>
        <v>0</v>
      </c>
      <c r="P124" s="236">
        <v>0</v>
      </c>
      <c r="Q124" s="236">
        <f>ROUND(E124*P124,2)</f>
        <v>0</v>
      </c>
      <c r="R124" s="238"/>
      <c r="S124" s="238" t="s">
        <v>167</v>
      </c>
      <c r="T124" s="239" t="s">
        <v>151</v>
      </c>
      <c r="U124" s="223">
        <v>0</v>
      </c>
      <c r="V124" s="223">
        <f>ROUND(E124*U124,2)</f>
        <v>0</v>
      </c>
      <c r="W124" s="223"/>
      <c r="X124" s="223" t="s">
        <v>181</v>
      </c>
      <c r="Y124" s="223" t="s">
        <v>153</v>
      </c>
      <c r="Z124" s="212"/>
      <c r="AA124" s="212"/>
      <c r="AB124" s="212"/>
      <c r="AC124" s="212"/>
      <c r="AD124" s="212"/>
      <c r="AE124" s="212"/>
      <c r="AF124" s="212"/>
      <c r="AG124" s="212" t="s">
        <v>182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2" x14ac:dyDescent="0.25">
      <c r="A125" s="219"/>
      <c r="B125" s="220"/>
      <c r="C125" s="263" t="s">
        <v>336</v>
      </c>
      <c r="D125" s="257"/>
      <c r="E125" s="257"/>
      <c r="F125" s="257"/>
      <c r="G125" s="257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2"/>
      <c r="AA125" s="212"/>
      <c r="AB125" s="212"/>
      <c r="AC125" s="212"/>
      <c r="AD125" s="212"/>
      <c r="AE125" s="212"/>
      <c r="AF125" s="212"/>
      <c r="AG125" s="212" t="s">
        <v>240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25">
      <c r="A126" s="219"/>
      <c r="B126" s="220"/>
      <c r="C126" s="264" t="s">
        <v>337</v>
      </c>
      <c r="D126" s="258"/>
      <c r="E126" s="258"/>
      <c r="F126" s="258"/>
      <c r="G126" s="258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2"/>
      <c r="AA126" s="212"/>
      <c r="AB126" s="212"/>
      <c r="AC126" s="212"/>
      <c r="AD126" s="212"/>
      <c r="AE126" s="212"/>
      <c r="AF126" s="212"/>
      <c r="AG126" s="212" t="s">
        <v>240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5">
      <c r="A127" s="219"/>
      <c r="B127" s="220"/>
      <c r="C127" s="264" t="s">
        <v>338</v>
      </c>
      <c r="D127" s="258"/>
      <c r="E127" s="258"/>
      <c r="F127" s="258"/>
      <c r="G127" s="258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2"/>
      <c r="AA127" s="212"/>
      <c r="AB127" s="212"/>
      <c r="AC127" s="212"/>
      <c r="AD127" s="212"/>
      <c r="AE127" s="212"/>
      <c r="AF127" s="212"/>
      <c r="AG127" s="212" t="s">
        <v>240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5">
      <c r="A128" s="219"/>
      <c r="B128" s="220"/>
      <c r="C128" s="264" t="s">
        <v>339</v>
      </c>
      <c r="D128" s="258"/>
      <c r="E128" s="258"/>
      <c r="F128" s="258"/>
      <c r="G128" s="258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2"/>
      <c r="AA128" s="212"/>
      <c r="AB128" s="212"/>
      <c r="AC128" s="212"/>
      <c r="AD128" s="212"/>
      <c r="AE128" s="212"/>
      <c r="AF128" s="212"/>
      <c r="AG128" s="212" t="s">
        <v>240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5">
      <c r="A129" s="219"/>
      <c r="B129" s="220"/>
      <c r="C129" s="264" t="s">
        <v>340</v>
      </c>
      <c r="D129" s="258"/>
      <c r="E129" s="258"/>
      <c r="F129" s="258"/>
      <c r="G129" s="258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2"/>
      <c r="AA129" s="212"/>
      <c r="AB129" s="212"/>
      <c r="AC129" s="212"/>
      <c r="AD129" s="212"/>
      <c r="AE129" s="212"/>
      <c r="AF129" s="212"/>
      <c r="AG129" s="212" t="s">
        <v>240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5">
      <c r="A130" s="226" t="s">
        <v>145</v>
      </c>
      <c r="B130" s="227" t="s">
        <v>95</v>
      </c>
      <c r="C130" s="247" t="s">
        <v>96</v>
      </c>
      <c r="D130" s="228"/>
      <c r="E130" s="229"/>
      <c r="F130" s="230"/>
      <c r="G130" s="230">
        <f>SUMIF(AG131:AG137,"&lt;&gt;NOR",G131:G137)</f>
        <v>0</v>
      </c>
      <c r="H130" s="230"/>
      <c r="I130" s="230">
        <f>SUM(I131:I137)</f>
        <v>0</v>
      </c>
      <c r="J130" s="230"/>
      <c r="K130" s="230">
        <f>SUM(K131:K137)</f>
        <v>0</v>
      </c>
      <c r="L130" s="230"/>
      <c r="M130" s="230">
        <f>SUM(M131:M137)</f>
        <v>0</v>
      </c>
      <c r="N130" s="229"/>
      <c r="O130" s="229">
        <f>SUM(O131:O137)</f>
        <v>0</v>
      </c>
      <c r="P130" s="229"/>
      <c r="Q130" s="229">
        <f>SUM(Q131:Q137)</f>
        <v>0</v>
      </c>
      <c r="R130" s="230"/>
      <c r="S130" s="230"/>
      <c r="T130" s="231"/>
      <c r="U130" s="225"/>
      <c r="V130" s="225">
        <f>SUM(V131:V137)</f>
        <v>0</v>
      </c>
      <c r="W130" s="225"/>
      <c r="X130" s="225"/>
      <c r="Y130" s="225"/>
      <c r="AG130" t="s">
        <v>146</v>
      </c>
    </row>
    <row r="131" spans="1:60" outlineLevel="1" x14ac:dyDescent="0.25">
      <c r="A131" s="233">
        <v>41</v>
      </c>
      <c r="B131" s="234" t="s">
        <v>341</v>
      </c>
      <c r="C131" s="249" t="s">
        <v>342</v>
      </c>
      <c r="D131" s="235" t="s">
        <v>238</v>
      </c>
      <c r="E131" s="236">
        <v>1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21</v>
      </c>
      <c r="M131" s="238">
        <f>G131*(1+L131/100)</f>
        <v>0</v>
      </c>
      <c r="N131" s="236">
        <v>0</v>
      </c>
      <c r="O131" s="236">
        <f>ROUND(E131*N131,2)</f>
        <v>0</v>
      </c>
      <c r="P131" s="236">
        <v>0</v>
      </c>
      <c r="Q131" s="236">
        <f>ROUND(E131*P131,2)</f>
        <v>0</v>
      </c>
      <c r="R131" s="238"/>
      <c r="S131" s="238" t="s">
        <v>167</v>
      </c>
      <c r="T131" s="239" t="s">
        <v>151</v>
      </c>
      <c r="U131" s="223">
        <v>0</v>
      </c>
      <c r="V131" s="223">
        <f>ROUND(E131*U131,2)</f>
        <v>0</v>
      </c>
      <c r="W131" s="223"/>
      <c r="X131" s="223" t="s">
        <v>181</v>
      </c>
      <c r="Y131" s="223" t="s">
        <v>153</v>
      </c>
      <c r="Z131" s="212"/>
      <c r="AA131" s="212"/>
      <c r="AB131" s="212"/>
      <c r="AC131" s="212"/>
      <c r="AD131" s="212"/>
      <c r="AE131" s="212"/>
      <c r="AF131" s="212"/>
      <c r="AG131" s="212" t="s">
        <v>182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5">
      <c r="A132" s="219"/>
      <c r="B132" s="220"/>
      <c r="C132" s="263" t="s">
        <v>343</v>
      </c>
      <c r="D132" s="257"/>
      <c r="E132" s="257"/>
      <c r="F132" s="257"/>
      <c r="G132" s="257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2"/>
      <c r="AA132" s="212"/>
      <c r="AB132" s="212"/>
      <c r="AC132" s="212"/>
      <c r="AD132" s="212"/>
      <c r="AE132" s="212"/>
      <c r="AF132" s="212"/>
      <c r="AG132" s="212" t="s">
        <v>240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5">
      <c r="A133" s="219"/>
      <c r="B133" s="220"/>
      <c r="C133" s="264" t="s">
        <v>344</v>
      </c>
      <c r="D133" s="258"/>
      <c r="E133" s="258"/>
      <c r="F133" s="258"/>
      <c r="G133" s="258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2"/>
      <c r="AA133" s="212"/>
      <c r="AB133" s="212"/>
      <c r="AC133" s="212"/>
      <c r="AD133" s="212"/>
      <c r="AE133" s="212"/>
      <c r="AF133" s="212"/>
      <c r="AG133" s="212" t="s">
        <v>240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5">
      <c r="A134" s="219"/>
      <c r="B134" s="220"/>
      <c r="C134" s="264" t="s">
        <v>345</v>
      </c>
      <c r="D134" s="258"/>
      <c r="E134" s="258"/>
      <c r="F134" s="258"/>
      <c r="G134" s="258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2"/>
      <c r="AA134" s="212"/>
      <c r="AB134" s="212"/>
      <c r="AC134" s="212"/>
      <c r="AD134" s="212"/>
      <c r="AE134" s="212"/>
      <c r="AF134" s="212"/>
      <c r="AG134" s="212" t="s">
        <v>240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5">
      <c r="A135" s="219"/>
      <c r="B135" s="220"/>
      <c r="C135" s="264" t="s">
        <v>346</v>
      </c>
      <c r="D135" s="258"/>
      <c r="E135" s="258"/>
      <c r="F135" s="258"/>
      <c r="G135" s="258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2"/>
      <c r="AA135" s="212"/>
      <c r="AB135" s="212"/>
      <c r="AC135" s="212"/>
      <c r="AD135" s="212"/>
      <c r="AE135" s="212"/>
      <c r="AF135" s="212"/>
      <c r="AG135" s="212" t="s">
        <v>240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5">
      <c r="A136" s="219"/>
      <c r="B136" s="220"/>
      <c r="C136" s="264" t="s">
        <v>347</v>
      </c>
      <c r="D136" s="258"/>
      <c r="E136" s="258"/>
      <c r="F136" s="258"/>
      <c r="G136" s="258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2"/>
      <c r="AA136" s="212"/>
      <c r="AB136" s="212"/>
      <c r="AC136" s="212"/>
      <c r="AD136" s="212"/>
      <c r="AE136" s="212"/>
      <c r="AF136" s="212"/>
      <c r="AG136" s="212" t="s">
        <v>240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5">
      <c r="A137" s="219"/>
      <c r="B137" s="220"/>
      <c r="C137" s="264" t="s">
        <v>348</v>
      </c>
      <c r="D137" s="258"/>
      <c r="E137" s="258"/>
      <c r="F137" s="258"/>
      <c r="G137" s="258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2"/>
      <c r="AA137" s="212"/>
      <c r="AB137" s="212"/>
      <c r="AC137" s="212"/>
      <c r="AD137" s="212"/>
      <c r="AE137" s="212"/>
      <c r="AF137" s="212"/>
      <c r="AG137" s="212" t="s">
        <v>240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x14ac:dyDescent="0.25">
      <c r="A138" s="226" t="s">
        <v>145</v>
      </c>
      <c r="B138" s="227" t="s">
        <v>97</v>
      </c>
      <c r="C138" s="247" t="s">
        <v>98</v>
      </c>
      <c r="D138" s="228"/>
      <c r="E138" s="229"/>
      <c r="F138" s="230"/>
      <c r="G138" s="230">
        <f>SUMIF(AG139:AG147,"&lt;&gt;NOR",G139:G147)</f>
        <v>0</v>
      </c>
      <c r="H138" s="230"/>
      <c r="I138" s="230">
        <f>SUM(I139:I147)</f>
        <v>0</v>
      </c>
      <c r="J138" s="230"/>
      <c r="K138" s="230">
        <f>SUM(K139:K147)</f>
        <v>0</v>
      </c>
      <c r="L138" s="230"/>
      <c r="M138" s="230">
        <f>SUM(M139:M147)</f>
        <v>0</v>
      </c>
      <c r="N138" s="229"/>
      <c r="O138" s="229">
        <f>SUM(O139:O147)</f>
        <v>0.1</v>
      </c>
      <c r="P138" s="229"/>
      <c r="Q138" s="229">
        <f>SUM(Q139:Q147)</f>
        <v>0</v>
      </c>
      <c r="R138" s="230"/>
      <c r="S138" s="230"/>
      <c r="T138" s="231"/>
      <c r="U138" s="225"/>
      <c r="V138" s="225">
        <f>SUM(V139:V147)</f>
        <v>114.72</v>
      </c>
      <c r="W138" s="225"/>
      <c r="X138" s="225"/>
      <c r="Y138" s="225"/>
      <c r="AG138" t="s">
        <v>146</v>
      </c>
    </row>
    <row r="139" spans="1:60" ht="20.399999999999999" outlineLevel="1" x14ac:dyDescent="0.25">
      <c r="A139" s="233">
        <v>42</v>
      </c>
      <c r="B139" s="234" t="s">
        <v>349</v>
      </c>
      <c r="C139" s="249" t="s">
        <v>350</v>
      </c>
      <c r="D139" s="235" t="s">
        <v>203</v>
      </c>
      <c r="E139" s="236">
        <v>83.13</v>
      </c>
      <c r="F139" s="237"/>
      <c r="G139" s="238">
        <f>ROUND(E139*F139,2)</f>
        <v>0</v>
      </c>
      <c r="H139" s="237"/>
      <c r="I139" s="238">
        <f>ROUND(E139*H139,2)</f>
        <v>0</v>
      </c>
      <c r="J139" s="237"/>
      <c r="K139" s="238">
        <f>ROUND(E139*J139,2)</f>
        <v>0</v>
      </c>
      <c r="L139" s="238">
        <v>21</v>
      </c>
      <c r="M139" s="238">
        <f>G139*(1+L139/100)</f>
        <v>0</v>
      </c>
      <c r="N139" s="236">
        <v>6.0000000000000002E-5</v>
      </c>
      <c r="O139" s="236">
        <f>ROUND(E139*N139,2)</f>
        <v>0</v>
      </c>
      <c r="P139" s="236">
        <v>0</v>
      </c>
      <c r="Q139" s="236">
        <f>ROUND(E139*P139,2)</f>
        <v>0</v>
      </c>
      <c r="R139" s="238" t="s">
        <v>351</v>
      </c>
      <c r="S139" s="238" t="s">
        <v>150</v>
      </c>
      <c r="T139" s="239" t="s">
        <v>150</v>
      </c>
      <c r="U139" s="223">
        <v>0.87</v>
      </c>
      <c r="V139" s="223">
        <f>ROUND(E139*U139,2)</f>
        <v>72.319999999999993</v>
      </c>
      <c r="W139" s="223"/>
      <c r="X139" s="223" t="s">
        <v>181</v>
      </c>
      <c r="Y139" s="223" t="s">
        <v>153</v>
      </c>
      <c r="Z139" s="212"/>
      <c r="AA139" s="212"/>
      <c r="AB139" s="212"/>
      <c r="AC139" s="212"/>
      <c r="AD139" s="212"/>
      <c r="AE139" s="212"/>
      <c r="AF139" s="212"/>
      <c r="AG139" s="212" t="s">
        <v>182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5">
      <c r="A140" s="219"/>
      <c r="B140" s="220"/>
      <c r="C140" s="261" t="s">
        <v>267</v>
      </c>
      <c r="D140" s="253"/>
      <c r="E140" s="254">
        <v>83.13</v>
      </c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2"/>
      <c r="AA140" s="212"/>
      <c r="AB140" s="212"/>
      <c r="AC140" s="212"/>
      <c r="AD140" s="212"/>
      <c r="AE140" s="212"/>
      <c r="AF140" s="212"/>
      <c r="AG140" s="212" t="s">
        <v>184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5">
      <c r="A141" s="233">
        <v>43</v>
      </c>
      <c r="B141" s="234" t="s">
        <v>352</v>
      </c>
      <c r="C141" s="249" t="s">
        <v>353</v>
      </c>
      <c r="D141" s="235" t="s">
        <v>203</v>
      </c>
      <c r="E141" s="236">
        <v>83.13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6">
        <v>0</v>
      </c>
      <c r="O141" s="236">
        <f>ROUND(E141*N141,2)</f>
        <v>0</v>
      </c>
      <c r="P141" s="236">
        <v>0</v>
      </c>
      <c r="Q141" s="236">
        <f>ROUND(E141*P141,2)</f>
        <v>0</v>
      </c>
      <c r="R141" s="238" t="s">
        <v>351</v>
      </c>
      <c r="S141" s="238" t="s">
        <v>150</v>
      </c>
      <c r="T141" s="239" t="s">
        <v>150</v>
      </c>
      <c r="U141" s="223">
        <v>0.51</v>
      </c>
      <c r="V141" s="223">
        <f>ROUND(E141*U141,2)</f>
        <v>42.4</v>
      </c>
      <c r="W141" s="223"/>
      <c r="X141" s="223" t="s">
        <v>181</v>
      </c>
      <c r="Y141" s="223" t="s">
        <v>153</v>
      </c>
      <c r="Z141" s="212"/>
      <c r="AA141" s="212"/>
      <c r="AB141" s="212"/>
      <c r="AC141" s="212"/>
      <c r="AD141" s="212"/>
      <c r="AE141" s="212"/>
      <c r="AF141" s="212"/>
      <c r="AG141" s="212" t="s">
        <v>182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5">
      <c r="A142" s="219"/>
      <c r="B142" s="220"/>
      <c r="C142" s="261" t="s">
        <v>354</v>
      </c>
      <c r="D142" s="253"/>
      <c r="E142" s="254">
        <v>83.13</v>
      </c>
      <c r="F142" s="223"/>
      <c r="G142" s="223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2"/>
      <c r="AA142" s="212"/>
      <c r="AB142" s="212"/>
      <c r="AC142" s="212"/>
      <c r="AD142" s="212"/>
      <c r="AE142" s="212"/>
      <c r="AF142" s="212"/>
      <c r="AG142" s="212" t="s">
        <v>184</v>
      </c>
      <c r="AH142" s="212">
        <v>5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5">
      <c r="A143" s="233">
        <v>44</v>
      </c>
      <c r="B143" s="234" t="s">
        <v>355</v>
      </c>
      <c r="C143" s="249" t="s">
        <v>356</v>
      </c>
      <c r="D143" s="235" t="s">
        <v>203</v>
      </c>
      <c r="E143" s="236">
        <v>24.939</v>
      </c>
      <c r="F143" s="237"/>
      <c r="G143" s="238">
        <f>ROUND(E143*F143,2)</f>
        <v>0</v>
      </c>
      <c r="H143" s="237"/>
      <c r="I143" s="238">
        <f>ROUND(E143*H143,2)</f>
        <v>0</v>
      </c>
      <c r="J143" s="237"/>
      <c r="K143" s="238">
        <f>ROUND(E143*J143,2)</f>
        <v>0</v>
      </c>
      <c r="L143" s="238">
        <v>21</v>
      </c>
      <c r="M143" s="238">
        <f>G143*(1+L143/100)</f>
        <v>0</v>
      </c>
      <c r="N143" s="236">
        <v>4.0000000000000001E-3</v>
      </c>
      <c r="O143" s="236">
        <f>ROUND(E143*N143,2)</f>
        <v>0.1</v>
      </c>
      <c r="P143" s="236">
        <v>0</v>
      </c>
      <c r="Q143" s="236">
        <f>ROUND(E143*P143,2)</f>
        <v>0</v>
      </c>
      <c r="R143" s="238"/>
      <c r="S143" s="238" t="s">
        <v>167</v>
      </c>
      <c r="T143" s="239" t="s">
        <v>151</v>
      </c>
      <c r="U143" s="223">
        <v>0</v>
      </c>
      <c r="V143" s="223">
        <f>ROUND(E143*U143,2)</f>
        <v>0</v>
      </c>
      <c r="W143" s="223"/>
      <c r="X143" s="223" t="s">
        <v>357</v>
      </c>
      <c r="Y143" s="223" t="s">
        <v>153</v>
      </c>
      <c r="Z143" s="212"/>
      <c r="AA143" s="212"/>
      <c r="AB143" s="212"/>
      <c r="AC143" s="212"/>
      <c r="AD143" s="212"/>
      <c r="AE143" s="212"/>
      <c r="AF143" s="212"/>
      <c r="AG143" s="212" t="s">
        <v>358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2" x14ac:dyDescent="0.25">
      <c r="A144" s="219"/>
      <c r="B144" s="220"/>
      <c r="C144" s="261" t="s">
        <v>359</v>
      </c>
      <c r="D144" s="253"/>
      <c r="E144" s="254"/>
      <c r="F144" s="223"/>
      <c r="G144" s="223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2"/>
      <c r="AA144" s="212"/>
      <c r="AB144" s="212"/>
      <c r="AC144" s="212"/>
      <c r="AD144" s="212"/>
      <c r="AE144" s="212"/>
      <c r="AF144" s="212"/>
      <c r="AG144" s="212" t="s">
        <v>184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5">
      <c r="A145" s="219"/>
      <c r="B145" s="220"/>
      <c r="C145" s="261" t="s">
        <v>360</v>
      </c>
      <c r="D145" s="253"/>
      <c r="E145" s="254">
        <v>24.939</v>
      </c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2"/>
      <c r="AA145" s="212"/>
      <c r="AB145" s="212"/>
      <c r="AC145" s="212"/>
      <c r="AD145" s="212"/>
      <c r="AE145" s="212"/>
      <c r="AF145" s="212"/>
      <c r="AG145" s="212" t="s">
        <v>184</v>
      </c>
      <c r="AH145" s="212">
        <v>5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5">
      <c r="A146" s="219">
        <v>45</v>
      </c>
      <c r="B146" s="220" t="s">
        <v>361</v>
      </c>
      <c r="C146" s="265" t="s">
        <v>362</v>
      </c>
      <c r="D146" s="221" t="s">
        <v>0</v>
      </c>
      <c r="E146" s="259"/>
      <c r="F146" s="224"/>
      <c r="G146" s="223">
        <f>ROUND(E146*F146,2)</f>
        <v>0</v>
      </c>
      <c r="H146" s="224"/>
      <c r="I146" s="223">
        <f>ROUND(E146*H146,2)</f>
        <v>0</v>
      </c>
      <c r="J146" s="224"/>
      <c r="K146" s="223">
        <f>ROUND(E146*J146,2)</f>
        <v>0</v>
      </c>
      <c r="L146" s="223">
        <v>21</v>
      </c>
      <c r="M146" s="223">
        <f>G146*(1+L146/100)</f>
        <v>0</v>
      </c>
      <c r="N146" s="222">
        <v>0</v>
      </c>
      <c r="O146" s="222">
        <f>ROUND(E146*N146,2)</f>
        <v>0</v>
      </c>
      <c r="P146" s="222">
        <v>0</v>
      </c>
      <c r="Q146" s="222">
        <f>ROUND(E146*P146,2)</f>
        <v>0</v>
      </c>
      <c r="R146" s="223" t="s">
        <v>351</v>
      </c>
      <c r="S146" s="223" t="s">
        <v>150</v>
      </c>
      <c r="T146" s="223" t="s">
        <v>150</v>
      </c>
      <c r="U146" s="223">
        <v>0</v>
      </c>
      <c r="V146" s="223">
        <f>ROUND(E146*U146,2)</f>
        <v>0</v>
      </c>
      <c r="W146" s="223"/>
      <c r="X146" s="223" t="s">
        <v>318</v>
      </c>
      <c r="Y146" s="223" t="s">
        <v>153</v>
      </c>
      <c r="Z146" s="212"/>
      <c r="AA146" s="212"/>
      <c r="AB146" s="212"/>
      <c r="AC146" s="212"/>
      <c r="AD146" s="212"/>
      <c r="AE146" s="212"/>
      <c r="AF146" s="212"/>
      <c r="AG146" s="212" t="s">
        <v>319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25">
      <c r="A147" s="219"/>
      <c r="B147" s="220"/>
      <c r="C147" s="266" t="s">
        <v>330</v>
      </c>
      <c r="D147" s="260"/>
      <c r="E147" s="260"/>
      <c r="F147" s="260"/>
      <c r="G147" s="260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2"/>
      <c r="AA147" s="212"/>
      <c r="AB147" s="212"/>
      <c r="AC147" s="212"/>
      <c r="AD147" s="212"/>
      <c r="AE147" s="212"/>
      <c r="AF147" s="212"/>
      <c r="AG147" s="212" t="s">
        <v>190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5">
      <c r="A148" s="226" t="s">
        <v>145</v>
      </c>
      <c r="B148" s="227" t="s">
        <v>99</v>
      </c>
      <c r="C148" s="247" t="s">
        <v>100</v>
      </c>
      <c r="D148" s="228"/>
      <c r="E148" s="229"/>
      <c r="F148" s="230"/>
      <c r="G148" s="230">
        <f>SUMIF(AG149:AG167,"&lt;&gt;NOR",G149:G167)</f>
        <v>0</v>
      </c>
      <c r="H148" s="230"/>
      <c r="I148" s="230">
        <f>SUM(I149:I167)</f>
        <v>0</v>
      </c>
      <c r="J148" s="230"/>
      <c r="K148" s="230">
        <f>SUM(K149:K167)</f>
        <v>0</v>
      </c>
      <c r="L148" s="230"/>
      <c r="M148" s="230">
        <f>SUM(M149:M167)</f>
        <v>0</v>
      </c>
      <c r="N148" s="229"/>
      <c r="O148" s="229">
        <f>SUM(O149:O167)</f>
        <v>0.33</v>
      </c>
      <c r="P148" s="229"/>
      <c r="Q148" s="229">
        <f>SUM(Q149:Q167)</f>
        <v>0</v>
      </c>
      <c r="R148" s="230"/>
      <c r="S148" s="230"/>
      <c r="T148" s="231"/>
      <c r="U148" s="225"/>
      <c r="V148" s="225">
        <f>SUM(V149:V167)</f>
        <v>79.39</v>
      </c>
      <c r="W148" s="225"/>
      <c r="X148" s="225"/>
      <c r="Y148" s="225"/>
      <c r="AG148" t="s">
        <v>146</v>
      </c>
    </row>
    <row r="149" spans="1:60" outlineLevel="1" x14ac:dyDescent="0.25">
      <c r="A149" s="233">
        <v>46</v>
      </c>
      <c r="B149" s="234" t="s">
        <v>363</v>
      </c>
      <c r="C149" s="249" t="s">
        <v>364</v>
      </c>
      <c r="D149" s="235" t="s">
        <v>203</v>
      </c>
      <c r="E149" s="236">
        <v>80.89</v>
      </c>
      <c r="F149" s="237"/>
      <c r="G149" s="238">
        <f>ROUND(E149*F149,2)</f>
        <v>0</v>
      </c>
      <c r="H149" s="237"/>
      <c r="I149" s="238">
        <f>ROUND(E149*H149,2)</f>
        <v>0</v>
      </c>
      <c r="J149" s="237"/>
      <c r="K149" s="238">
        <f>ROUND(E149*J149,2)</f>
        <v>0</v>
      </c>
      <c r="L149" s="238">
        <v>21</v>
      </c>
      <c r="M149" s="238">
        <f>G149*(1+L149/100)</f>
        <v>0</v>
      </c>
      <c r="N149" s="236">
        <v>0</v>
      </c>
      <c r="O149" s="236">
        <f>ROUND(E149*N149,2)</f>
        <v>0</v>
      </c>
      <c r="P149" s="236">
        <v>0</v>
      </c>
      <c r="Q149" s="236">
        <f>ROUND(E149*P149,2)</f>
        <v>0</v>
      </c>
      <c r="R149" s="238" t="s">
        <v>311</v>
      </c>
      <c r="S149" s="238" t="s">
        <v>150</v>
      </c>
      <c r="T149" s="239" t="s">
        <v>150</v>
      </c>
      <c r="U149" s="223">
        <v>1.6E-2</v>
      </c>
      <c r="V149" s="223">
        <f>ROUND(E149*U149,2)</f>
        <v>1.29</v>
      </c>
      <c r="W149" s="223"/>
      <c r="X149" s="223" t="s">
        <v>181</v>
      </c>
      <c r="Y149" s="223" t="s">
        <v>153</v>
      </c>
      <c r="Z149" s="212"/>
      <c r="AA149" s="212"/>
      <c r="AB149" s="212"/>
      <c r="AC149" s="212"/>
      <c r="AD149" s="212"/>
      <c r="AE149" s="212"/>
      <c r="AF149" s="212"/>
      <c r="AG149" s="212" t="s">
        <v>182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2" x14ac:dyDescent="0.25">
      <c r="A150" s="219"/>
      <c r="B150" s="220"/>
      <c r="C150" s="262" t="s">
        <v>365</v>
      </c>
      <c r="D150" s="255"/>
      <c r="E150" s="255"/>
      <c r="F150" s="255"/>
      <c r="G150" s="255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2"/>
      <c r="AA150" s="212"/>
      <c r="AB150" s="212"/>
      <c r="AC150" s="212"/>
      <c r="AD150" s="212"/>
      <c r="AE150" s="212"/>
      <c r="AF150" s="212"/>
      <c r="AG150" s="212" t="s">
        <v>190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5">
      <c r="A151" s="219"/>
      <c r="B151" s="220"/>
      <c r="C151" s="261" t="s">
        <v>366</v>
      </c>
      <c r="D151" s="253"/>
      <c r="E151" s="254">
        <v>80.89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2"/>
      <c r="AA151" s="212"/>
      <c r="AB151" s="212"/>
      <c r="AC151" s="212"/>
      <c r="AD151" s="212"/>
      <c r="AE151" s="212"/>
      <c r="AF151" s="212"/>
      <c r="AG151" s="212" t="s">
        <v>184</v>
      </c>
      <c r="AH151" s="212">
        <v>5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5">
      <c r="A152" s="233">
        <v>47</v>
      </c>
      <c r="B152" s="234" t="s">
        <v>367</v>
      </c>
      <c r="C152" s="249" t="s">
        <v>368</v>
      </c>
      <c r="D152" s="235" t="s">
        <v>307</v>
      </c>
      <c r="E152" s="236">
        <v>64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6">
        <v>4.0000000000000003E-5</v>
      </c>
      <c r="O152" s="236">
        <f>ROUND(E152*N152,2)</f>
        <v>0</v>
      </c>
      <c r="P152" s="236">
        <v>0</v>
      </c>
      <c r="Q152" s="236">
        <f>ROUND(E152*P152,2)</f>
        <v>0</v>
      </c>
      <c r="R152" s="238" t="s">
        <v>311</v>
      </c>
      <c r="S152" s="238" t="s">
        <v>150</v>
      </c>
      <c r="T152" s="239" t="s">
        <v>150</v>
      </c>
      <c r="U152" s="223">
        <v>7.8200000000000006E-2</v>
      </c>
      <c r="V152" s="223">
        <f>ROUND(E152*U152,2)</f>
        <v>5</v>
      </c>
      <c r="W152" s="223"/>
      <c r="X152" s="223" t="s">
        <v>181</v>
      </c>
      <c r="Y152" s="223" t="s">
        <v>153</v>
      </c>
      <c r="Z152" s="212"/>
      <c r="AA152" s="212"/>
      <c r="AB152" s="212"/>
      <c r="AC152" s="212"/>
      <c r="AD152" s="212"/>
      <c r="AE152" s="212"/>
      <c r="AF152" s="212"/>
      <c r="AG152" s="212" t="s">
        <v>182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2" x14ac:dyDescent="0.25">
      <c r="A153" s="219"/>
      <c r="B153" s="220"/>
      <c r="C153" s="261" t="s">
        <v>369</v>
      </c>
      <c r="D153" s="253"/>
      <c r="E153" s="254">
        <v>64</v>
      </c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2"/>
      <c r="AA153" s="212"/>
      <c r="AB153" s="212"/>
      <c r="AC153" s="212"/>
      <c r="AD153" s="212"/>
      <c r="AE153" s="212"/>
      <c r="AF153" s="212"/>
      <c r="AG153" s="212" t="s">
        <v>184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0.399999999999999" outlineLevel="1" x14ac:dyDescent="0.25">
      <c r="A154" s="233">
        <v>48</v>
      </c>
      <c r="B154" s="234" t="s">
        <v>370</v>
      </c>
      <c r="C154" s="249" t="s">
        <v>371</v>
      </c>
      <c r="D154" s="235" t="s">
        <v>307</v>
      </c>
      <c r="E154" s="236">
        <v>78.650000000000006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36">
        <v>2.2000000000000001E-4</v>
      </c>
      <c r="O154" s="236">
        <f>ROUND(E154*N154,2)</f>
        <v>0.02</v>
      </c>
      <c r="P154" s="236">
        <v>0</v>
      </c>
      <c r="Q154" s="236">
        <f>ROUND(E154*P154,2)</f>
        <v>0</v>
      </c>
      <c r="R154" s="238"/>
      <c r="S154" s="238" t="s">
        <v>167</v>
      </c>
      <c r="T154" s="239" t="s">
        <v>151</v>
      </c>
      <c r="U154" s="223">
        <v>0.23</v>
      </c>
      <c r="V154" s="223">
        <f>ROUND(E154*U154,2)</f>
        <v>18.09</v>
      </c>
      <c r="W154" s="223"/>
      <c r="X154" s="223" t="s">
        <v>181</v>
      </c>
      <c r="Y154" s="223" t="s">
        <v>153</v>
      </c>
      <c r="Z154" s="212"/>
      <c r="AA154" s="212"/>
      <c r="AB154" s="212"/>
      <c r="AC154" s="212"/>
      <c r="AD154" s="212"/>
      <c r="AE154" s="212"/>
      <c r="AF154" s="212"/>
      <c r="AG154" s="212" t="s">
        <v>182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5">
      <c r="A155" s="219"/>
      <c r="B155" s="220"/>
      <c r="C155" s="261" t="s">
        <v>372</v>
      </c>
      <c r="D155" s="253"/>
      <c r="E155" s="254">
        <v>4.5999999999999996</v>
      </c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2"/>
      <c r="AA155" s="212"/>
      <c r="AB155" s="212"/>
      <c r="AC155" s="212"/>
      <c r="AD155" s="212"/>
      <c r="AE155" s="212"/>
      <c r="AF155" s="212"/>
      <c r="AG155" s="212" t="s">
        <v>184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5">
      <c r="A156" s="219"/>
      <c r="B156" s="220"/>
      <c r="C156" s="261" t="s">
        <v>373</v>
      </c>
      <c r="D156" s="253"/>
      <c r="E156" s="254">
        <v>10.9</v>
      </c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2"/>
      <c r="AA156" s="212"/>
      <c r="AB156" s="212"/>
      <c r="AC156" s="212"/>
      <c r="AD156" s="212"/>
      <c r="AE156" s="212"/>
      <c r="AF156" s="212"/>
      <c r="AG156" s="212" t="s">
        <v>184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5">
      <c r="A157" s="219"/>
      <c r="B157" s="220"/>
      <c r="C157" s="261" t="s">
        <v>374</v>
      </c>
      <c r="D157" s="253"/>
      <c r="E157" s="254">
        <v>14.76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2"/>
      <c r="AA157" s="212"/>
      <c r="AB157" s="212"/>
      <c r="AC157" s="212"/>
      <c r="AD157" s="212"/>
      <c r="AE157" s="212"/>
      <c r="AF157" s="212"/>
      <c r="AG157" s="212" t="s">
        <v>184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5">
      <c r="A158" s="219"/>
      <c r="B158" s="220"/>
      <c r="C158" s="261" t="s">
        <v>375</v>
      </c>
      <c r="D158" s="253"/>
      <c r="E158" s="254">
        <v>6.4</v>
      </c>
      <c r="F158" s="223"/>
      <c r="G158" s="223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23"/>
      <c r="Z158" s="212"/>
      <c r="AA158" s="212"/>
      <c r="AB158" s="212"/>
      <c r="AC158" s="212"/>
      <c r="AD158" s="212"/>
      <c r="AE158" s="212"/>
      <c r="AF158" s="212"/>
      <c r="AG158" s="212" t="s">
        <v>184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5">
      <c r="A159" s="219"/>
      <c r="B159" s="220"/>
      <c r="C159" s="261" t="s">
        <v>376</v>
      </c>
      <c r="D159" s="253"/>
      <c r="E159" s="254">
        <v>12.7</v>
      </c>
      <c r="F159" s="223"/>
      <c r="G159" s="223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2"/>
      <c r="AA159" s="212"/>
      <c r="AB159" s="212"/>
      <c r="AC159" s="212"/>
      <c r="AD159" s="212"/>
      <c r="AE159" s="212"/>
      <c r="AF159" s="212"/>
      <c r="AG159" s="212" t="s">
        <v>184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5">
      <c r="A160" s="219"/>
      <c r="B160" s="220"/>
      <c r="C160" s="261" t="s">
        <v>377</v>
      </c>
      <c r="D160" s="253"/>
      <c r="E160" s="254">
        <v>7.06</v>
      </c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2"/>
      <c r="AA160" s="212"/>
      <c r="AB160" s="212"/>
      <c r="AC160" s="212"/>
      <c r="AD160" s="212"/>
      <c r="AE160" s="212"/>
      <c r="AF160" s="212"/>
      <c r="AG160" s="212" t="s">
        <v>184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5">
      <c r="A161" s="219"/>
      <c r="B161" s="220"/>
      <c r="C161" s="261" t="s">
        <v>324</v>
      </c>
      <c r="D161" s="253"/>
      <c r="E161" s="254">
        <v>22.23</v>
      </c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2"/>
      <c r="AA161" s="212"/>
      <c r="AB161" s="212"/>
      <c r="AC161" s="212"/>
      <c r="AD161" s="212"/>
      <c r="AE161" s="212"/>
      <c r="AF161" s="212"/>
      <c r="AG161" s="212" t="s">
        <v>184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ht="20.399999999999999" outlineLevel="1" x14ac:dyDescent="0.25">
      <c r="A162" s="233">
        <v>49</v>
      </c>
      <c r="B162" s="234" t="s">
        <v>378</v>
      </c>
      <c r="C162" s="249" t="s">
        <v>379</v>
      </c>
      <c r="D162" s="235" t="s">
        <v>203</v>
      </c>
      <c r="E162" s="236">
        <v>80.89</v>
      </c>
      <c r="F162" s="237"/>
      <c r="G162" s="238">
        <f>ROUND(E162*F162,2)</f>
        <v>0</v>
      </c>
      <c r="H162" s="237"/>
      <c r="I162" s="238">
        <f>ROUND(E162*H162,2)</f>
        <v>0</v>
      </c>
      <c r="J162" s="237"/>
      <c r="K162" s="238">
        <f>ROUND(E162*J162,2)</f>
        <v>0</v>
      </c>
      <c r="L162" s="238">
        <v>21</v>
      </c>
      <c r="M162" s="238">
        <f>G162*(1+L162/100)</f>
        <v>0</v>
      </c>
      <c r="N162" s="236">
        <v>4.2000000000000002E-4</v>
      </c>
      <c r="O162" s="236">
        <f>ROUND(E162*N162,2)</f>
        <v>0.03</v>
      </c>
      <c r="P162" s="236">
        <v>0</v>
      </c>
      <c r="Q162" s="236">
        <f>ROUND(E162*P162,2)</f>
        <v>0</v>
      </c>
      <c r="R162" s="238"/>
      <c r="S162" s="238" t="s">
        <v>167</v>
      </c>
      <c r="T162" s="239" t="s">
        <v>151</v>
      </c>
      <c r="U162" s="223">
        <v>0.68</v>
      </c>
      <c r="V162" s="223">
        <f>ROUND(E162*U162,2)</f>
        <v>55.01</v>
      </c>
      <c r="W162" s="223"/>
      <c r="X162" s="223" t="s">
        <v>181</v>
      </c>
      <c r="Y162" s="223" t="s">
        <v>153</v>
      </c>
      <c r="Z162" s="212"/>
      <c r="AA162" s="212"/>
      <c r="AB162" s="212"/>
      <c r="AC162" s="212"/>
      <c r="AD162" s="212"/>
      <c r="AE162" s="212"/>
      <c r="AF162" s="212"/>
      <c r="AG162" s="212" t="s">
        <v>182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2" x14ac:dyDescent="0.25">
      <c r="A163" s="219"/>
      <c r="B163" s="220"/>
      <c r="C163" s="261" t="s">
        <v>235</v>
      </c>
      <c r="D163" s="253"/>
      <c r="E163" s="254">
        <v>80.89</v>
      </c>
      <c r="F163" s="223"/>
      <c r="G163" s="223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2"/>
      <c r="AA163" s="212"/>
      <c r="AB163" s="212"/>
      <c r="AC163" s="212"/>
      <c r="AD163" s="212"/>
      <c r="AE163" s="212"/>
      <c r="AF163" s="212"/>
      <c r="AG163" s="212" t="s">
        <v>184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5">
      <c r="A164" s="233">
        <v>50</v>
      </c>
      <c r="B164" s="234" t="s">
        <v>380</v>
      </c>
      <c r="C164" s="249" t="s">
        <v>381</v>
      </c>
      <c r="D164" s="235" t="s">
        <v>203</v>
      </c>
      <c r="E164" s="236">
        <v>93.023499999999999</v>
      </c>
      <c r="F164" s="237"/>
      <c r="G164" s="238">
        <f>ROUND(E164*F164,2)</f>
        <v>0</v>
      </c>
      <c r="H164" s="237"/>
      <c r="I164" s="238">
        <f>ROUND(E164*H164,2)</f>
        <v>0</v>
      </c>
      <c r="J164" s="237"/>
      <c r="K164" s="238">
        <f>ROUND(E164*J164,2)</f>
        <v>0</v>
      </c>
      <c r="L164" s="238">
        <v>21</v>
      </c>
      <c r="M164" s="238">
        <f>G164*(1+L164/100)</f>
        <v>0</v>
      </c>
      <c r="N164" s="236">
        <v>3.0000000000000001E-3</v>
      </c>
      <c r="O164" s="236">
        <f>ROUND(E164*N164,2)</f>
        <v>0.28000000000000003</v>
      </c>
      <c r="P164" s="236">
        <v>0</v>
      </c>
      <c r="Q164" s="236">
        <f>ROUND(E164*P164,2)</f>
        <v>0</v>
      </c>
      <c r="R164" s="238"/>
      <c r="S164" s="238" t="s">
        <v>167</v>
      </c>
      <c r="T164" s="239" t="s">
        <v>151</v>
      </c>
      <c r="U164" s="223">
        <v>0</v>
      </c>
      <c r="V164" s="223">
        <f>ROUND(E164*U164,2)</f>
        <v>0</v>
      </c>
      <c r="W164" s="223"/>
      <c r="X164" s="223" t="s">
        <v>357</v>
      </c>
      <c r="Y164" s="223" t="s">
        <v>153</v>
      </c>
      <c r="Z164" s="212"/>
      <c r="AA164" s="212"/>
      <c r="AB164" s="212"/>
      <c r="AC164" s="212"/>
      <c r="AD164" s="212"/>
      <c r="AE164" s="212"/>
      <c r="AF164" s="212"/>
      <c r="AG164" s="212" t="s">
        <v>358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5">
      <c r="A165" s="219"/>
      <c r="B165" s="220"/>
      <c r="C165" s="261" t="s">
        <v>382</v>
      </c>
      <c r="D165" s="253"/>
      <c r="E165" s="254">
        <v>93.023499999999999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2"/>
      <c r="AA165" s="212"/>
      <c r="AB165" s="212"/>
      <c r="AC165" s="212"/>
      <c r="AD165" s="212"/>
      <c r="AE165" s="212"/>
      <c r="AF165" s="212"/>
      <c r="AG165" s="212" t="s">
        <v>184</v>
      </c>
      <c r="AH165" s="212">
        <v>5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5">
      <c r="A166" s="219">
        <v>51</v>
      </c>
      <c r="B166" s="220" t="s">
        <v>383</v>
      </c>
      <c r="C166" s="265" t="s">
        <v>384</v>
      </c>
      <c r="D166" s="221" t="s">
        <v>0</v>
      </c>
      <c r="E166" s="259"/>
      <c r="F166" s="224"/>
      <c r="G166" s="223">
        <f>ROUND(E166*F166,2)</f>
        <v>0</v>
      </c>
      <c r="H166" s="224"/>
      <c r="I166" s="223">
        <f>ROUND(E166*H166,2)</f>
        <v>0</v>
      </c>
      <c r="J166" s="224"/>
      <c r="K166" s="223">
        <f>ROUND(E166*J166,2)</f>
        <v>0</v>
      </c>
      <c r="L166" s="223">
        <v>21</v>
      </c>
      <c r="M166" s="223">
        <f>G166*(1+L166/100)</f>
        <v>0</v>
      </c>
      <c r="N166" s="222">
        <v>0</v>
      </c>
      <c r="O166" s="222">
        <f>ROUND(E166*N166,2)</f>
        <v>0</v>
      </c>
      <c r="P166" s="222">
        <v>0</v>
      </c>
      <c r="Q166" s="222">
        <f>ROUND(E166*P166,2)</f>
        <v>0</v>
      </c>
      <c r="R166" s="223" t="s">
        <v>311</v>
      </c>
      <c r="S166" s="223" t="s">
        <v>150</v>
      </c>
      <c r="T166" s="223" t="s">
        <v>150</v>
      </c>
      <c r="U166" s="223">
        <v>0</v>
      </c>
      <c r="V166" s="223">
        <f>ROUND(E166*U166,2)</f>
        <v>0</v>
      </c>
      <c r="W166" s="223"/>
      <c r="X166" s="223" t="s">
        <v>318</v>
      </c>
      <c r="Y166" s="223" t="s">
        <v>153</v>
      </c>
      <c r="Z166" s="212"/>
      <c r="AA166" s="212"/>
      <c r="AB166" s="212"/>
      <c r="AC166" s="212"/>
      <c r="AD166" s="212"/>
      <c r="AE166" s="212"/>
      <c r="AF166" s="212"/>
      <c r="AG166" s="212" t="s">
        <v>319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5">
      <c r="A167" s="219"/>
      <c r="B167" s="220"/>
      <c r="C167" s="266" t="s">
        <v>385</v>
      </c>
      <c r="D167" s="260"/>
      <c r="E167" s="260"/>
      <c r="F167" s="260"/>
      <c r="G167" s="260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2"/>
      <c r="AA167" s="212"/>
      <c r="AB167" s="212"/>
      <c r="AC167" s="212"/>
      <c r="AD167" s="212"/>
      <c r="AE167" s="212"/>
      <c r="AF167" s="212"/>
      <c r="AG167" s="212" t="s">
        <v>190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x14ac:dyDescent="0.25">
      <c r="A168" s="226" t="s">
        <v>145</v>
      </c>
      <c r="B168" s="227" t="s">
        <v>101</v>
      </c>
      <c r="C168" s="247" t="s">
        <v>102</v>
      </c>
      <c r="D168" s="228"/>
      <c r="E168" s="229"/>
      <c r="F168" s="230"/>
      <c r="G168" s="230">
        <f>SUMIF(AG169:AG178,"&lt;&gt;NOR",G169:G178)</f>
        <v>0</v>
      </c>
      <c r="H168" s="230"/>
      <c r="I168" s="230">
        <f>SUM(I169:I178)</f>
        <v>0</v>
      </c>
      <c r="J168" s="230"/>
      <c r="K168" s="230">
        <f>SUM(K169:K178)</f>
        <v>0</v>
      </c>
      <c r="L168" s="230"/>
      <c r="M168" s="230">
        <f>SUM(M169:M178)</f>
        <v>0</v>
      </c>
      <c r="N168" s="229"/>
      <c r="O168" s="229">
        <f>SUM(O169:O178)</f>
        <v>0.3</v>
      </c>
      <c r="P168" s="229"/>
      <c r="Q168" s="229">
        <f>SUM(Q169:Q178)</f>
        <v>0</v>
      </c>
      <c r="R168" s="230"/>
      <c r="S168" s="230"/>
      <c r="T168" s="231"/>
      <c r="U168" s="225"/>
      <c r="V168" s="225">
        <f>SUM(V169:V178)</f>
        <v>19.259999999999998</v>
      </c>
      <c r="W168" s="225"/>
      <c r="X168" s="225"/>
      <c r="Y168" s="225"/>
      <c r="AG168" t="s">
        <v>146</v>
      </c>
    </row>
    <row r="169" spans="1:60" outlineLevel="1" x14ac:dyDescent="0.25">
      <c r="A169" s="233">
        <v>52</v>
      </c>
      <c r="B169" s="234" t="s">
        <v>386</v>
      </c>
      <c r="C169" s="249" t="s">
        <v>387</v>
      </c>
      <c r="D169" s="235" t="s">
        <v>203</v>
      </c>
      <c r="E169" s="236">
        <v>15.407999999999999</v>
      </c>
      <c r="F169" s="237"/>
      <c r="G169" s="238">
        <f>ROUND(E169*F169,2)</f>
        <v>0</v>
      </c>
      <c r="H169" s="237"/>
      <c r="I169" s="238">
        <f>ROUND(E169*H169,2)</f>
        <v>0</v>
      </c>
      <c r="J169" s="237"/>
      <c r="K169" s="238">
        <f>ROUND(E169*J169,2)</f>
        <v>0</v>
      </c>
      <c r="L169" s="238">
        <v>21</v>
      </c>
      <c r="M169" s="238">
        <f>G169*(1+L169/100)</f>
        <v>0</v>
      </c>
      <c r="N169" s="236">
        <v>2.1000000000000001E-4</v>
      </c>
      <c r="O169" s="236">
        <f>ROUND(E169*N169,2)</f>
        <v>0</v>
      </c>
      <c r="P169" s="236">
        <v>0</v>
      </c>
      <c r="Q169" s="236">
        <f>ROUND(E169*P169,2)</f>
        <v>0</v>
      </c>
      <c r="R169" s="238" t="s">
        <v>388</v>
      </c>
      <c r="S169" s="238" t="s">
        <v>150</v>
      </c>
      <c r="T169" s="239" t="s">
        <v>150</v>
      </c>
      <c r="U169" s="223">
        <v>0.05</v>
      </c>
      <c r="V169" s="223">
        <f>ROUND(E169*U169,2)</f>
        <v>0.77</v>
      </c>
      <c r="W169" s="223"/>
      <c r="X169" s="223" t="s">
        <v>181</v>
      </c>
      <c r="Y169" s="223" t="s">
        <v>153</v>
      </c>
      <c r="Z169" s="212"/>
      <c r="AA169" s="212"/>
      <c r="AB169" s="212"/>
      <c r="AC169" s="212"/>
      <c r="AD169" s="212"/>
      <c r="AE169" s="212"/>
      <c r="AF169" s="212"/>
      <c r="AG169" s="212" t="s">
        <v>182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25">
      <c r="A170" s="219"/>
      <c r="B170" s="220"/>
      <c r="C170" s="261" t="s">
        <v>389</v>
      </c>
      <c r="D170" s="253"/>
      <c r="E170" s="254">
        <v>15.407999999999999</v>
      </c>
      <c r="F170" s="223"/>
      <c r="G170" s="223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2"/>
      <c r="AA170" s="212"/>
      <c r="AB170" s="212"/>
      <c r="AC170" s="212"/>
      <c r="AD170" s="212"/>
      <c r="AE170" s="212"/>
      <c r="AF170" s="212"/>
      <c r="AG170" s="212" t="s">
        <v>184</v>
      </c>
      <c r="AH170" s="212">
        <v>5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0.399999999999999" outlineLevel="1" x14ac:dyDescent="0.25">
      <c r="A171" s="233">
        <v>53</v>
      </c>
      <c r="B171" s="234" t="s">
        <v>390</v>
      </c>
      <c r="C171" s="249" t="s">
        <v>391</v>
      </c>
      <c r="D171" s="235" t="s">
        <v>203</v>
      </c>
      <c r="E171" s="236">
        <v>15.407999999999999</v>
      </c>
      <c r="F171" s="237"/>
      <c r="G171" s="238">
        <f>ROUND(E171*F171,2)</f>
        <v>0</v>
      </c>
      <c r="H171" s="237"/>
      <c r="I171" s="238">
        <f>ROUND(E171*H171,2)</f>
        <v>0</v>
      </c>
      <c r="J171" s="237"/>
      <c r="K171" s="238">
        <f>ROUND(E171*J171,2)</f>
        <v>0</v>
      </c>
      <c r="L171" s="238">
        <v>21</v>
      </c>
      <c r="M171" s="238">
        <f>G171*(1+L171/100)</f>
        <v>0</v>
      </c>
      <c r="N171" s="236">
        <v>5.0299999999999997E-3</v>
      </c>
      <c r="O171" s="236">
        <f>ROUND(E171*N171,2)</f>
        <v>0.08</v>
      </c>
      <c r="P171" s="236">
        <v>0</v>
      </c>
      <c r="Q171" s="236">
        <f>ROUND(E171*P171,2)</f>
        <v>0</v>
      </c>
      <c r="R171" s="238" t="s">
        <v>388</v>
      </c>
      <c r="S171" s="238" t="s">
        <v>150</v>
      </c>
      <c r="T171" s="239" t="s">
        <v>150</v>
      </c>
      <c r="U171" s="223">
        <v>1.07</v>
      </c>
      <c r="V171" s="223">
        <f>ROUND(E171*U171,2)</f>
        <v>16.489999999999998</v>
      </c>
      <c r="W171" s="223"/>
      <c r="X171" s="223" t="s">
        <v>181</v>
      </c>
      <c r="Y171" s="223" t="s">
        <v>153</v>
      </c>
      <c r="Z171" s="212"/>
      <c r="AA171" s="212"/>
      <c r="AB171" s="212"/>
      <c r="AC171" s="212"/>
      <c r="AD171" s="212"/>
      <c r="AE171" s="212"/>
      <c r="AF171" s="212"/>
      <c r="AG171" s="212" t="s">
        <v>182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5">
      <c r="A172" s="219"/>
      <c r="B172" s="220"/>
      <c r="C172" s="261" t="s">
        <v>392</v>
      </c>
      <c r="D172" s="253"/>
      <c r="E172" s="254">
        <v>7.92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2"/>
      <c r="AA172" s="212"/>
      <c r="AB172" s="212"/>
      <c r="AC172" s="212"/>
      <c r="AD172" s="212"/>
      <c r="AE172" s="212"/>
      <c r="AF172" s="212"/>
      <c r="AG172" s="212" t="s">
        <v>184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5">
      <c r="A173" s="219"/>
      <c r="B173" s="220"/>
      <c r="C173" s="261" t="s">
        <v>393</v>
      </c>
      <c r="D173" s="253"/>
      <c r="E173" s="254">
        <v>7.4880000000000004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2"/>
      <c r="AA173" s="212"/>
      <c r="AB173" s="212"/>
      <c r="AC173" s="212"/>
      <c r="AD173" s="212"/>
      <c r="AE173" s="212"/>
      <c r="AF173" s="212"/>
      <c r="AG173" s="212" t="s">
        <v>184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0.399999999999999" outlineLevel="1" x14ac:dyDescent="0.25">
      <c r="A174" s="233">
        <v>54</v>
      </c>
      <c r="B174" s="234" t="s">
        <v>394</v>
      </c>
      <c r="C174" s="249" t="s">
        <v>395</v>
      </c>
      <c r="D174" s="235" t="s">
        <v>203</v>
      </c>
      <c r="E174" s="236">
        <v>15.407999999999999</v>
      </c>
      <c r="F174" s="237"/>
      <c r="G174" s="238">
        <f>ROUND(E174*F174,2)</f>
        <v>0</v>
      </c>
      <c r="H174" s="237"/>
      <c r="I174" s="238">
        <f>ROUND(E174*H174,2)</f>
        <v>0</v>
      </c>
      <c r="J174" s="237"/>
      <c r="K174" s="238">
        <f>ROUND(E174*J174,2)</f>
        <v>0</v>
      </c>
      <c r="L174" s="238">
        <v>21</v>
      </c>
      <c r="M174" s="238">
        <f>G174*(1+L174/100)</f>
        <v>0</v>
      </c>
      <c r="N174" s="236">
        <v>0</v>
      </c>
      <c r="O174" s="236">
        <f>ROUND(E174*N174,2)</f>
        <v>0</v>
      </c>
      <c r="P174" s="236">
        <v>0</v>
      </c>
      <c r="Q174" s="236">
        <f>ROUND(E174*P174,2)</f>
        <v>0</v>
      </c>
      <c r="R174" s="238" t="s">
        <v>388</v>
      </c>
      <c r="S174" s="238" t="s">
        <v>150</v>
      </c>
      <c r="T174" s="239" t="s">
        <v>150</v>
      </c>
      <c r="U174" s="223">
        <v>0.13</v>
      </c>
      <c r="V174" s="223">
        <f>ROUND(E174*U174,2)</f>
        <v>2</v>
      </c>
      <c r="W174" s="223"/>
      <c r="X174" s="223" t="s">
        <v>181</v>
      </c>
      <c r="Y174" s="223" t="s">
        <v>153</v>
      </c>
      <c r="Z174" s="212"/>
      <c r="AA174" s="212"/>
      <c r="AB174" s="212"/>
      <c r="AC174" s="212"/>
      <c r="AD174" s="212"/>
      <c r="AE174" s="212"/>
      <c r="AF174" s="212"/>
      <c r="AG174" s="212" t="s">
        <v>182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5">
      <c r="A175" s="219"/>
      <c r="B175" s="220"/>
      <c r="C175" s="261" t="s">
        <v>389</v>
      </c>
      <c r="D175" s="253"/>
      <c r="E175" s="254">
        <v>15.407999999999999</v>
      </c>
      <c r="F175" s="223"/>
      <c r="G175" s="223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23"/>
      <c r="Z175" s="212"/>
      <c r="AA175" s="212"/>
      <c r="AB175" s="212"/>
      <c r="AC175" s="212"/>
      <c r="AD175" s="212"/>
      <c r="AE175" s="212"/>
      <c r="AF175" s="212"/>
      <c r="AG175" s="212" t="s">
        <v>184</v>
      </c>
      <c r="AH175" s="212">
        <v>5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5">
      <c r="A176" s="233">
        <v>55</v>
      </c>
      <c r="B176" s="234" t="s">
        <v>396</v>
      </c>
      <c r="C176" s="249" t="s">
        <v>397</v>
      </c>
      <c r="D176" s="235" t="s">
        <v>203</v>
      </c>
      <c r="E176" s="236">
        <v>17.719200000000001</v>
      </c>
      <c r="F176" s="237"/>
      <c r="G176" s="238">
        <f>ROUND(E176*F176,2)</f>
        <v>0</v>
      </c>
      <c r="H176" s="237"/>
      <c r="I176" s="238">
        <f>ROUND(E176*H176,2)</f>
        <v>0</v>
      </c>
      <c r="J176" s="237"/>
      <c r="K176" s="238">
        <f>ROUND(E176*J176,2)</f>
        <v>0</v>
      </c>
      <c r="L176" s="238">
        <v>21</v>
      </c>
      <c r="M176" s="238">
        <f>G176*(1+L176/100)</f>
        <v>0</v>
      </c>
      <c r="N176" s="236">
        <v>1.2200000000000001E-2</v>
      </c>
      <c r="O176" s="236">
        <f>ROUND(E176*N176,2)</f>
        <v>0.22</v>
      </c>
      <c r="P176" s="236">
        <v>0</v>
      </c>
      <c r="Q176" s="236">
        <f>ROUND(E176*P176,2)</f>
        <v>0</v>
      </c>
      <c r="R176" s="238"/>
      <c r="S176" s="238" t="s">
        <v>167</v>
      </c>
      <c r="T176" s="239" t="s">
        <v>151</v>
      </c>
      <c r="U176" s="223">
        <v>0</v>
      </c>
      <c r="V176" s="223">
        <f>ROUND(E176*U176,2)</f>
        <v>0</v>
      </c>
      <c r="W176" s="223"/>
      <c r="X176" s="223" t="s">
        <v>357</v>
      </c>
      <c r="Y176" s="223" t="s">
        <v>153</v>
      </c>
      <c r="Z176" s="212"/>
      <c r="AA176" s="212"/>
      <c r="AB176" s="212"/>
      <c r="AC176" s="212"/>
      <c r="AD176" s="212"/>
      <c r="AE176" s="212"/>
      <c r="AF176" s="212"/>
      <c r="AG176" s="212" t="s">
        <v>358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5">
      <c r="A177" s="219"/>
      <c r="B177" s="220"/>
      <c r="C177" s="261" t="s">
        <v>398</v>
      </c>
      <c r="D177" s="253"/>
      <c r="E177" s="254">
        <v>17.719200000000001</v>
      </c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2"/>
      <c r="AA177" s="212"/>
      <c r="AB177" s="212"/>
      <c r="AC177" s="212"/>
      <c r="AD177" s="212"/>
      <c r="AE177" s="212"/>
      <c r="AF177" s="212"/>
      <c r="AG177" s="212" t="s">
        <v>184</v>
      </c>
      <c r="AH177" s="212">
        <v>5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5">
      <c r="A178" s="219">
        <v>56</v>
      </c>
      <c r="B178" s="220" t="s">
        <v>399</v>
      </c>
      <c r="C178" s="265" t="s">
        <v>400</v>
      </c>
      <c r="D178" s="221" t="s">
        <v>0</v>
      </c>
      <c r="E178" s="259"/>
      <c r="F178" s="224"/>
      <c r="G178" s="223">
        <f>ROUND(E178*F178,2)</f>
        <v>0</v>
      </c>
      <c r="H178" s="224"/>
      <c r="I178" s="223">
        <f>ROUND(E178*H178,2)</f>
        <v>0</v>
      </c>
      <c r="J178" s="224"/>
      <c r="K178" s="223">
        <f>ROUND(E178*J178,2)</f>
        <v>0</v>
      </c>
      <c r="L178" s="223">
        <v>21</v>
      </c>
      <c r="M178" s="223">
        <f>G178*(1+L178/100)</f>
        <v>0</v>
      </c>
      <c r="N178" s="222">
        <v>0</v>
      </c>
      <c r="O178" s="222">
        <f>ROUND(E178*N178,2)</f>
        <v>0</v>
      </c>
      <c r="P178" s="222">
        <v>0</v>
      </c>
      <c r="Q178" s="222">
        <f>ROUND(E178*P178,2)</f>
        <v>0</v>
      </c>
      <c r="R178" s="223" t="s">
        <v>388</v>
      </c>
      <c r="S178" s="223" t="s">
        <v>150</v>
      </c>
      <c r="T178" s="223" t="s">
        <v>150</v>
      </c>
      <c r="U178" s="223">
        <v>0</v>
      </c>
      <c r="V178" s="223">
        <f>ROUND(E178*U178,2)</f>
        <v>0</v>
      </c>
      <c r="W178" s="223"/>
      <c r="X178" s="223" t="s">
        <v>318</v>
      </c>
      <c r="Y178" s="223" t="s">
        <v>153</v>
      </c>
      <c r="Z178" s="212"/>
      <c r="AA178" s="212"/>
      <c r="AB178" s="212"/>
      <c r="AC178" s="212"/>
      <c r="AD178" s="212"/>
      <c r="AE178" s="212"/>
      <c r="AF178" s="212"/>
      <c r="AG178" s="212" t="s">
        <v>319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x14ac:dyDescent="0.25">
      <c r="A179" s="226" t="s">
        <v>145</v>
      </c>
      <c r="B179" s="227" t="s">
        <v>103</v>
      </c>
      <c r="C179" s="247" t="s">
        <v>104</v>
      </c>
      <c r="D179" s="228"/>
      <c r="E179" s="229"/>
      <c r="F179" s="230"/>
      <c r="G179" s="230">
        <f>SUMIF(AG180:AG181,"&lt;&gt;NOR",G180:G181)</f>
        <v>0</v>
      </c>
      <c r="H179" s="230"/>
      <c r="I179" s="230">
        <f>SUM(I180:I181)</f>
        <v>0</v>
      </c>
      <c r="J179" s="230"/>
      <c r="K179" s="230">
        <f>SUM(K180:K181)</f>
        <v>0</v>
      </c>
      <c r="L179" s="230"/>
      <c r="M179" s="230">
        <f>SUM(M180:M181)</f>
        <v>0</v>
      </c>
      <c r="N179" s="229"/>
      <c r="O179" s="229">
        <f>SUM(O180:O181)</f>
        <v>0.01</v>
      </c>
      <c r="P179" s="229"/>
      <c r="Q179" s="229">
        <f>SUM(Q180:Q181)</f>
        <v>0</v>
      </c>
      <c r="R179" s="230"/>
      <c r="S179" s="230"/>
      <c r="T179" s="231"/>
      <c r="U179" s="225"/>
      <c r="V179" s="225">
        <f>SUM(V180:V181)</f>
        <v>0</v>
      </c>
      <c r="W179" s="225"/>
      <c r="X179" s="225"/>
      <c r="Y179" s="225"/>
      <c r="AG179" t="s">
        <v>146</v>
      </c>
    </row>
    <row r="180" spans="1:60" outlineLevel="1" x14ac:dyDescent="0.25">
      <c r="A180" s="233">
        <v>57</v>
      </c>
      <c r="B180" s="234" t="s">
        <v>401</v>
      </c>
      <c r="C180" s="249" t="s">
        <v>402</v>
      </c>
      <c r="D180" s="235" t="s">
        <v>203</v>
      </c>
      <c r="E180" s="236">
        <v>21.390899999999998</v>
      </c>
      <c r="F180" s="237"/>
      <c r="G180" s="238">
        <f>ROUND(E180*F180,2)</f>
        <v>0</v>
      </c>
      <c r="H180" s="237"/>
      <c r="I180" s="238">
        <f>ROUND(E180*H180,2)</f>
        <v>0</v>
      </c>
      <c r="J180" s="237"/>
      <c r="K180" s="238">
        <f>ROUND(E180*J180,2)</f>
        <v>0</v>
      </c>
      <c r="L180" s="238">
        <v>21</v>
      </c>
      <c r="M180" s="238">
        <f>G180*(1+L180/100)</f>
        <v>0</v>
      </c>
      <c r="N180" s="236">
        <v>6.0999999999999997E-4</v>
      </c>
      <c r="O180" s="236">
        <f>ROUND(E180*N180,2)</f>
        <v>0.01</v>
      </c>
      <c r="P180" s="236">
        <v>0</v>
      </c>
      <c r="Q180" s="236">
        <f>ROUND(E180*P180,2)</f>
        <v>0</v>
      </c>
      <c r="R180" s="238"/>
      <c r="S180" s="238" t="s">
        <v>167</v>
      </c>
      <c r="T180" s="239" t="s">
        <v>151</v>
      </c>
      <c r="U180" s="223">
        <v>0</v>
      </c>
      <c r="V180" s="223">
        <f>ROUND(E180*U180,2)</f>
        <v>0</v>
      </c>
      <c r="W180" s="223"/>
      <c r="X180" s="223" t="s">
        <v>403</v>
      </c>
      <c r="Y180" s="223" t="s">
        <v>153</v>
      </c>
      <c r="Z180" s="212"/>
      <c r="AA180" s="212"/>
      <c r="AB180" s="212"/>
      <c r="AC180" s="212"/>
      <c r="AD180" s="212"/>
      <c r="AE180" s="212"/>
      <c r="AF180" s="212"/>
      <c r="AG180" s="212" t="s">
        <v>404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5">
      <c r="A181" s="219"/>
      <c r="B181" s="220"/>
      <c r="C181" s="261" t="s">
        <v>205</v>
      </c>
      <c r="D181" s="253"/>
      <c r="E181" s="254">
        <v>21.390899999999998</v>
      </c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2"/>
      <c r="AA181" s="212"/>
      <c r="AB181" s="212"/>
      <c r="AC181" s="212"/>
      <c r="AD181" s="212"/>
      <c r="AE181" s="212"/>
      <c r="AF181" s="212"/>
      <c r="AG181" s="212" t="s">
        <v>184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x14ac:dyDescent="0.25">
      <c r="A182" s="226" t="s">
        <v>145</v>
      </c>
      <c r="B182" s="227" t="s">
        <v>105</v>
      </c>
      <c r="C182" s="247" t="s">
        <v>106</v>
      </c>
      <c r="D182" s="228"/>
      <c r="E182" s="229"/>
      <c r="F182" s="230"/>
      <c r="G182" s="230">
        <f>SUMIF(AG183:AG194,"&lt;&gt;NOR",G183:G194)</f>
        <v>0</v>
      </c>
      <c r="H182" s="230"/>
      <c r="I182" s="230">
        <f>SUM(I183:I194)</f>
        <v>0</v>
      </c>
      <c r="J182" s="230"/>
      <c r="K182" s="230">
        <f>SUM(K183:K194)</f>
        <v>0</v>
      </c>
      <c r="L182" s="230"/>
      <c r="M182" s="230">
        <f>SUM(M183:M194)</f>
        <v>0</v>
      </c>
      <c r="N182" s="229"/>
      <c r="O182" s="229">
        <f>SUM(O183:O194)</f>
        <v>0.17</v>
      </c>
      <c r="P182" s="229"/>
      <c r="Q182" s="229">
        <f>SUM(Q183:Q194)</f>
        <v>0</v>
      </c>
      <c r="R182" s="230"/>
      <c r="S182" s="230"/>
      <c r="T182" s="231"/>
      <c r="U182" s="225"/>
      <c r="V182" s="225">
        <f>SUM(V183:V194)</f>
        <v>18.36</v>
      </c>
      <c r="W182" s="225"/>
      <c r="X182" s="225"/>
      <c r="Y182" s="225"/>
      <c r="AG182" t="s">
        <v>146</v>
      </c>
    </row>
    <row r="183" spans="1:60" outlineLevel="1" x14ac:dyDescent="0.25">
      <c r="A183" s="233">
        <v>58</v>
      </c>
      <c r="B183" s="234" t="s">
        <v>405</v>
      </c>
      <c r="C183" s="249" t="s">
        <v>406</v>
      </c>
      <c r="D183" s="235" t="s">
        <v>203</v>
      </c>
      <c r="E183" s="236">
        <v>263.44349999999997</v>
      </c>
      <c r="F183" s="237"/>
      <c r="G183" s="238">
        <f>ROUND(E183*F183,2)</f>
        <v>0</v>
      </c>
      <c r="H183" s="237"/>
      <c r="I183" s="238">
        <f>ROUND(E183*H183,2)</f>
        <v>0</v>
      </c>
      <c r="J183" s="237"/>
      <c r="K183" s="238">
        <f>ROUND(E183*J183,2)</f>
        <v>0</v>
      </c>
      <c r="L183" s="238">
        <v>21</v>
      </c>
      <c r="M183" s="238">
        <f>G183*(1+L183/100)</f>
        <v>0</v>
      </c>
      <c r="N183" s="236">
        <v>0</v>
      </c>
      <c r="O183" s="236">
        <f>ROUND(E183*N183,2)</f>
        <v>0</v>
      </c>
      <c r="P183" s="236">
        <v>0</v>
      </c>
      <c r="Q183" s="236">
        <f>ROUND(E183*P183,2)</f>
        <v>0</v>
      </c>
      <c r="R183" s="238" t="s">
        <v>407</v>
      </c>
      <c r="S183" s="238" t="s">
        <v>150</v>
      </c>
      <c r="T183" s="239" t="s">
        <v>150</v>
      </c>
      <c r="U183" s="223">
        <v>6.9709999999999994E-2</v>
      </c>
      <c r="V183" s="223">
        <f>ROUND(E183*U183,2)</f>
        <v>18.36</v>
      </c>
      <c r="W183" s="223"/>
      <c r="X183" s="223" t="s">
        <v>181</v>
      </c>
      <c r="Y183" s="223" t="s">
        <v>153</v>
      </c>
      <c r="Z183" s="212"/>
      <c r="AA183" s="212"/>
      <c r="AB183" s="212"/>
      <c r="AC183" s="212"/>
      <c r="AD183" s="212"/>
      <c r="AE183" s="212"/>
      <c r="AF183" s="212"/>
      <c r="AG183" s="212" t="s">
        <v>182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2" x14ac:dyDescent="0.25">
      <c r="A184" s="219"/>
      <c r="B184" s="220"/>
      <c r="C184" s="261" t="s">
        <v>408</v>
      </c>
      <c r="D184" s="253"/>
      <c r="E184" s="254">
        <v>263.44349999999997</v>
      </c>
      <c r="F184" s="223"/>
      <c r="G184" s="223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2"/>
      <c r="AA184" s="212"/>
      <c r="AB184" s="212"/>
      <c r="AC184" s="212"/>
      <c r="AD184" s="212"/>
      <c r="AE184" s="212"/>
      <c r="AF184" s="212"/>
      <c r="AG184" s="212" t="s">
        <v>184</v>
      </c>
      <c r="AH184" s="212">
        <v>5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5">
      <c r="A185" s="233">
        <v>59</v>
      </c>
      <c r="B185" s="234" t="s">
        <v>409</v>
      </c>
      <c r="C185" s="249" t="s">
        <v>410</v>
      </c>
      <c r="D185" s="235" t="s">
        <v>203</v>
      </c>
      <c r="E185" s="236">
        <v>263.44349999999997</v>
      </c>
      <c r="F185" s="237"/>
      <c r="G185" s="238">
        <f>ROUND(E185*F185,2)</f>
        <v>0</v>
      </c>
      <c r="H185" s="237"/>
      <c r="I185" s="238">
        <f>ROUND(E185*H185,2)</f>
        <v>0</v>
      </c>
      <c r="J185" s="237"/>
      <c r="K185" s="238">
        <f>ROUND(E185*J185,2)</f>
        <v>0</v>
      </c>
      <c r="L185" s="238">
        <v>21</v>
      </c>
      <c r="M185" s="238">
        <f>G185*(1+L185/100)</f>
        <v>0</v>
      </c>
      <c r="N185" s="236">
        <v>6.3000000000000003E-4</v>
      </c>
      <c r="O185" s="236">
        <f>ROUND(E185*N185,2)</f>
        <v>0.17</v>
      </c>
      <c r="P185" s="236">
        <v>0</v>
      </c>
      <c r="Q185" s="236">
        <f>ROUND(E185*P185,2)</f>
        <v>0</v>
      </c>
      <c r="R185" s="238" t="s">
        <v>411</v>
      </c>
      <c r="S185" s="238" t="s">
        <v>150</v>
      </c>
      <c r="T185" s="239" t="s">
        <v>150</v>
      </c>
      <c r="U185" s="223">
        <v>0</v>
      </c>
      <c r="V185" s="223">
        <f>ROUND(E185*U185,2)</f>
        <v>0</v>
      </c>
      <c r="W185" s="223"/>
      <c r="X185" s="223" t="s">
        <v>403</v>
      </c>
      <c r="Y185" s="223" t="s">
        <v>153</v>
      </c>
      <c r="Z185" s="212"/>
      <c r="AA185" s="212"/>
      <c r="AB185" s="212"/>
      <c r="AC185" s="212"/>
      <c r="AD185" s="212"/>
      <c r="AE185" s="212"/>
      <c r="AF185" s="212"/>
      <c r="AG185" s="212" t="s">
        <v>404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2" x14ac:dyDescent="0.25">
      <c r="A186" s="219"/>
      <c r="B186" s="220"/>
      <c r="C186" s="261" t="s">
        <v>412</v>
      </c>
      <c r="D186" s="253"/>
      <c r="E186" s="254">
        <v>16.52</v>
      </c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2"/>
      <c r="AA186" s="212"/>
      <c r="AB186" s="212"/>
      <c r="AC186" s="212"/>
      <c r="AD186" s="212"/>
      <c r="AE186" s="212"/>
      <c r="AF186" s="212"/>
      <c r="AG186" s="212" t="s">
        <v>184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5">
      <c r="A187" s="219"/>
      <c r="B187" s="220"/>
      <c r="C187" s="261" t="s">
        <v>413</v>
      </c>
      <c r="D187" s="253"/>
      <c r="E187" s="254">
        <v>30.52</v>
      </c>
      <c r="F187" s="223"/>
      <c r="G187" s="22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2"/>
      <c r="AA187" s="212"/>
      <c r="AB187" s="212"/>
      <c r="AC187" s="212"/>
      <c r="AD187" s="212"/>
      <c r="AE187" s="212"/>
      <c r="AF187" s="212"/>
      <c r="AG187" s="212" t="s">
        <v>184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5">
      <c r="A188" s="219"/>
      <c r="B188" s="220"/>
      <c r="C188" s="261" t="s">
        <v>414</v>
      </c>
      <c r="D188" s="253"/>
      <c r="E188" s="254">
        <v>42.508800000000001</v>
      </c>
      <c r="F188" s="223"/>
      <c r="G188" s="22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2"/>
      <c r="AA188" s="212"/>
      <c r="AB188" s="212"/>
      <c r="AC188" s="212"/>
      <c r="AD188" s="212"/>
      <c r="AE188" s="212"/>
      <c r="AF188" s="212"/>
      <c r="AG188" s="212" t="s">
        <v>184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5">
      <c r="A189" s="219"/>
      <c r="B189" s="220"/>
      <c r="C189" s="261" t="s">
        <v>415</v>
      </c>
      <c r="D189" s="253"/>
      <c r="E189" s="254">
        <v>8.8320000000000007</v>
      </c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2"/>
      <c r="AA189" s="212"/>
      <c r="AB189" s="212"/>
      <c r="AC189" s="212"/>
      <c r="AD189" s="212"/>
      <c r="AE189" s="212"/>
      <c r="AF189" s="212"/>
      <c r="AG189" s="212" t="s">
        <v>184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5">
      <c r="A190" s="219"/>
      <c r="B190" s="220"/>
      <c r="C190" s="261" t="s">
        <v>416</v>
      </c>
      <c r="D190" s="253"/>
      <c r="E190" s="254">
        <v>33.655000000000001</v>
      </c>
      <c r="F190" s="223"/>
      <c r="G190" s="223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2"/>
      <c r="AA190" s="212"/>
      <c r="AB190" s="212"/>
      <c r="AC190" s="212"/>
      <c r="AD190" s="212"/>
      <c r="AE190" s="212"/>
      <c r="AF190" s="212"/>
      <c r="AG190" s="212" t="s">
        <v>184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5">
      <c r="A191" s="219"/>
      <c r="B191" s="220"/>
      <c r="C191" s="261" t="s">
        <v>417</v>
      </c>
      <c r="D191" s="253"/>
      <c r="E191" s="254">
        <v>62.021700000000003</v>
      </c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2"/>
      <c r="AA191" s="212"/>
      <c r="AB191" s="212"/>
      <c r="AC191" s="212"/>
      <c r="AD191" s="212"/>
      <c r="AE191" s="212"/>
      <c r="AF191" s="212"/>
      <c r="AG191" s="212" t="s">
        <v>184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5">
      <c r="A192" s="219"/>
      <c r="B192" s="220"/>
      <c r="C192" s="261" t="s">
        <v>418</v>
      </c>
      <c r="D192" s="253"/>
      <c r="E192" s="254">
        <v>9.1780000000000008</v>
      </c>
      <c r="F192" s="223"/>
      <c r="G192" s="22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2"/>
      <c r="AA192" s="212"/>
      <c r="AB192" s="212"/>
      <c r="AC192" s="212"/>
      <c r="AD192" s="212"/>
      <c r="AE192" s="212"/>
      <c r="AF192" s="212"/>
      <c r="AG192" s="212" t="s">
        <v>184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5">
      <c r="A193" s="219"/>
      <c r="B193" s="220"/>
      <c r="C193" s="261" t="s">
        <v>419</v>
      </c>
      <c r="D193" s="253"/>
      <c r="E193" s="254">
        <v>10.208</v>
      </c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2"/>
      <c r="AA193" s="212"/>
      <c r="AB193" s="212"/>
      <c r="AC193" s="212"/>
      <c r="AD193" s="212"/>
      <c r="AE193" s="212"/>
      <c r="AF193" s="212"/>
      <c r="AG193" s="212" t="s">
        <v>184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5">
      <c r="A194" s="219"/>
      <c r="B194" s="220"/>
      <c r="C194" s="261" t="s">
        <v>210</v>
      </c>
      <c r="D194" s="253"/>
      <c r="E194" s="254">
        <v>50</v>
      </c>
      <c r="F194" s="223"/>
      <c r="G194" s="223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23"/>
      <c r="Z194" s="212"/>
      <c r="AA194" s="212"/>
      <c r="AB194" s="212"/>
      <c r="AC194" s="212"/>
      <c r="AD194" s="212"/>
      <c r="AE194" s="212"/>
      <c r="AF194" s="212"/>
      <c r="AG194" s="212" t="s">
        <v>184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x14ac:dyDescent="0.25">
      <c r="A195" s="226" t="s">
        <v>145</v>
      </c>
      <c r="B195" s="227" t="s">
        <v>107</v>
      </c>
      <c r="C195" s="247" t="s">
        <v>108</v>
      </c>
      <c r="D195" s="228"/>
      <c r="E195" s="229"/>
      <c r="F195" s="230"/>
      <c r="G195" s="230">
        <f>SUMIF(AG196:AG196,"&lt;&gt;NOR",G196:G196)</f>
        <v>0</v>
      </c>
      <c r="H195" s="230"/>
      <c r="I195" s="230">
        <f>SUM(I196:I196)</f>
        <v>0</v>
      </c>
      <c r="J195" s="230"/>
      <c r="K195" s="230">
        <f>SUM(K196:K196)</f>
        <v>0</v>
      </c>
      <c r="L195" s="230"/>
      <c r="M195" s="230">
        <f>SUM(M196:M196)</f>
        <v>0</v>
      </c>
      <c r="N195" s="229"/>
      <c r="O195" s="229">
        <f>SUM(O196:O196)</f>
        <v>0</v>
      </c>
      <c r="P195" s="229"/>
      <c r="Q195" s="229">
        <f>SUM(Q196:Q196)</f>
        <v>0</v>
      </c>
      <c r="R195" s="230"/>
      <c r="S195" s="230"/>
      <c r="T195" s="231"/>
      <c r="U195" s="225"/>
      <c r="V195" s="225">
        <f>SUM(V196:V196)</f>
        <v>0</v>
      </c>
      <c r="W195" s="225"/>
      <c r="X195" s="225"/>
      <c r="Y195" s="225"/>
      <c r="AG195" t="s">
        <v>146</v>
      </c>
    </row>
    <row r="196" spans="1:60" outlineLevel="1" x14ac:dyDescent="0.25">
      <c r="A196" s="240">
        <v>60</v>
      </c>
      <c r="B196" s="241" t="s">
        <v>420</v>
      </c>
      <c r="C196" s="248" t="s">
        <v>421</v>
      </c>
      <c r="D196" s="242" t="s">
        <v>238</v>
      </c>
      <c r="E196" s="243">
        <v>1</v>
      </c>
      <c r="F196" s="244"/>
      <c r="G196" s="245">
        <f>ROUND(E196*F196,2)</f>
        <v>0</v>
      </c>
      <c r="H196" s="244"/>
      <c r="I196" s="245">
        <f>ROUND(E196*H196,2)</f>
        <v>0</v>
      </c>
      <c r="J196" s="244"/>
      <c r="K196" s="245">
        <f>ROUND(E196*J196,2)</f>
        <v>0</v>
      </c>
      <c r="L196" s="245">
        <v>21</v>
      </c>
      <c r="M196" s="245">
        <f>G196*(1+L196/100)</f>
        <v>0</v>
      </c>
      <c r="N196" s="243">
        <v>0</v>
      </c>
      <c r="O196" s="243">
        <f>ROUND(E196*N196,2)</f>
        <v>0</v>
      </c>
      <c r="P196" s="243">
        <v>0</v>
      </c>
      <c r="Q196" s="243">
        <f>ROUND(E196*P196,2)</f>
        <v>0</v>
      </c>
      <c r="R196" s="245"/>
      <c r="S196" s="245" t="s">
        <v>167</v>
      </c>
      <c r="T196" s="246" t="s">
        <v>151</v>
      </c>
      <c r="U196" s="223">
        <v>0</v>
      </c>
      <c r="V196" s="223">
        <f>ROUND(E196*U196,2)</f>
        <v>0</v>
      </c>
      <c r="W196" s="223"/>
      <c r="X196" s="223" t="s">
        <v>181</v>
      </c>
      <c r="Y196" s="223" t="s">
        <v>153</v>
      </c>
      <c r="Z196" s="212"/>
      <c r="AA196" s="212"/>
      <c r="AB196" s="212"/>
      <c r="AC196" s="212"/>
      <c r="AD196" s="212"/>
      <c r="AE196" s="212"/>
      <c r="AF196" s="212"/>
      <c r="AG196" s="212" t="s">
        <v>182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x14ac:dyDescent="0.25">
      <c r="A197" s="226" t="s">
        <v>145</v>
      </c>
      <c r="B197" s="227" t="s">
        <v>111</v>
      </c>
      <c r="C197" s="247" t="s">
        <v>112</v>
      </c>
      <c r="D197" s="228"/>
      <c r="E197" s="229"/>
      <c r="F197" s="230"/>
      <c r="G197" s="230">
        <f>SUMIF(AG198:AG213,"&lt;&gt;NOR",G198:G213)</f>
        <v>0</v>
      </c>
      <c r="H197" s="230"/>
      <c r="I197" s="230">
        <f>SUM(I198:I213)</f>
        <v>0</v>
      </c>
      <c r="J197" s="230"/>
      <c r="K197" s="230">
        <f>SUM(K198:K213)</f>
        <v>0</v>
      </c>
      <c r="L197" s="230"/>
      <c r="M197" s="230">
        <f>SUM(M198:M213)</f>
        <v>0</v>
      </c>
      <c r="N197" s="229"/>
      <c r="O197" s="229">
        <f>SUM(O198:O213)</f>
        <v>0</v>
      </c>
      <c r="P197" s="229"/>
      <c r="Q197" s="229">
        <f>SUM(Q198:Q213)</f>
        <v>0</v>
      </c>
      <c r="R197" s="230"/>
      <c r="S197" s="230"/>
      <c r="T197" s="231"/>
      <c r="U197" s="225"/>
      <c r="V197" s="225">
        <f>SUM(V198:V213)</f>
        <v>61</v>
      </c>
      <c r="W197" s="225"/>
      <c r="X197" s="225"/>
      <c r="Y197" s="225"/>
      <c r="AG197" t="s">
        <v>146</v>
      </c>
    </row>
    <row r="198" spans="1:60" ht="20.399999999999999" outlineLevel="1" x14ac:dyDescent="0.25">
      <c r="A198" s="233">
        <v>61</v>
      </c>
      <c r="B198" s="234" t="s">
        <v>422</v>
      </c>
      <c r="C198" s="249" t="s">
        <v>423</v>
      </c>
      <c r="D198" s="235" t="s">
        <v>227</v>
      </c>
      <c r="E198" s="236">
        <v>14.18632</v>
      </c>
      <c r="F198" s="237"/>
      <c r="G198" s="238">
        <f>ROUND(E198*F198,2)</f>
        <v>0</v>
      </c>
      <c r="H198" s="237"/>
      <c r="I198" s="238">
        <f>ROUND(E198*H198,2)</f>
        <v>0</v>
      </c>
      <c r="J198" s="237"/>
      <c r="K198" s="238">
        <f>ROUND(E198*J198,2)</f>
        <v>0</v>
      </c>
      <c r="L198" s="238">
        <v>21</v>
      </c>
      <c r="M198" s="238">
        <f>G198*(1+L198/100)</f>
        <v>0</v>
      </c>
      <c r="N198" s="236">
        <v>0</v>
      </c>
      <c r="O198" s="236">
        <f>ROUND(E198*N198,2)</f>
        <v>0</v>
      </c>
      <c r="P198" s="236">
        <v>0</v>
      </c>
      <c r="Q198" s="236">
        <f>ROUND(E198*P198,2)</f>
        <v>0</v>
      </c>
      <c r="R198" s="238" t="s">
        <v>277</v>
      </c>
      <c r="S198" s="238" t="s">
        <v>150</v>
      </c>
      <c r="T198" s="239" t="s">
        <v>150</v>
      </c>
      <c r="U198" s="223">
        <v>0</v>
      </c>
      <c r="V198" s="223">
        <f>ROUND(E198*U198,2)</f>
        <v>0</v>
      </c>
      <c r="W198" s="223"/>
      <c r="X198" s="223" t="s">
        <v>181</v>
      </c>
      <c r="Y198" s="223" t="s">
        <v>153</v>
      </c>
      <c r="Z198" s="212"/>
      <c r="AA198" s="212"/>
      <c r="AB198" s="212"/>
      <c r="AC198" s="212"/>
      <c r="AD198" s="212"/>
      <c r="AE198" s="212"/>
      <c r="AF198" s="212"/>
      <c r="AG198" s="212" t="s">
        <v>182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2" x14ac:dyDescent="0.25">
      <c r="A199" s="219"/>
      <c r="B199" s="220"/>
      <c r="C199" s="261" t="s">
        <v>424</v>
      </c>
      <c r="D199" s="253"/>
      <c r="E199" s="254">
        <v>5.4595200000000004</v>
      </c>
      <c r="F199" s="223"/>
      <c r="G199" s="223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2"/>
      <c r="AA199" s="212"/>
      <c r="AB199" s="212"/>
      <c r="AC199" s="212"/>
      <c r="AD199" s="212"/>
      <c r="AE199" s="212"/>
      <c r="AF199" s="212"/>
      <c r="AG199" s="212" t="s">
        <v>184</v>
      </c>
      <c r="AH199" s="212">
        <v>7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5">
      <c r="A200" s="219"/>
      <c r="B200" s="220"/>
      <c r="C200" s="261" t="s">
        <v>425</v>
      </c>
      <c r="D200" s="253"/>
      <c r="E200" s="254">
        <v>3.4121999999999999</v>
      </c>
      <c r="F200" s="223"/>
      <c r="G200" s="223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2"/>
      <c r="AA200" s="212"/>
      <c r="AB200" s="212"/>
      <c r="AC200" s="212"/>
      <c r="AD200" s="212"/>
      <c r="AE200" s="212"/>
      <c r="AF200" s="212"/>
      <c r="AG200" s="212" t="s">
        <v>184</v>
      </c>
      <c r="AH200" s="212">
        <v>7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5">
      <c r="A201" s="219"/>
      <c r="B201" s="220"/>
      <c r="C201" s="261" t="s">
        <v>426</v>
      </c>
      <c r="D201" s="253"/>
      <c r="E201" s="254">
        <v>0.85592000000000001</v>
      </c>
      <c r="F201" s="223"/>
      <c r="G201" s="223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2"/>
      <c r="AA201" s="212"/>
      <c r="AB201" s="212"/>
      <c r="AC201" s="212"/>
      <c r="AD201" s="212"/>
      <c r="AE201" s="212"/>
      <c r="AF201" s="212"/>
      <c r="AG201" s="212" t="s">
        <v>184</v>
      </c>
      <c r="AH201" s="212">
        <v>7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5">
      <c r="A202" s="219"/>
      <c r="B202" s="220"/>
      <c r="C202" s="261" t="s">
        <v>427</v>
      </c>
      <c r="D202" s="253"/>
      <c r="E202" s="254">
        <v>0.06</v>
      </c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2"/>
      <c r="AA202" s="212"/>
      <c r="AB202" s="212"/>
      <c r="AC202" s="212"/>
      <c r="AD202" s="212"/>
      <c r="AE202" s="212"/>
      <c r="AF202" s="212"/>
      <c r="AG202" s="212" t="s">
        <v>184</v>
      </c>
      <c r="AH202" s="212">
        <v>7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25">
      <c r="A203" s="219"/>
      <c r="B203" s="220"/>
      <c r="C203" s="261" t="s">
        <v>428</v>
      </c>
      <c r="D203" s="253"/>
      <c r="E203" s="254">
        <v>2.4583499999999998</v>
      </c>
      <c r="F203" s="223"/>
      <c r="G203" s="223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23"/>
      <c r="Z203" s="212"/>
      <c r="AA203" s="212"/>
      <c r="AB203" s="212"/>
      <c r="AC203" s="212"/>
      <c r="AD203" s="212"/>
      <c r="AE203" s="212"/>
      <c r="AF203" s="212"/>
      <c r="AG203" s="212" t="s">
        <v>184</v>
      </c>
      <c r="AH203" s="212">
        <v>7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5">
      <c r="A204" s="219"/>
      <c r="B204" s="220"/>
      <c r="C204" s="261" t="s">
        <v>429</v>
      </c>
      <c r="D204" s="253"/>
      <c r="E204" s="254">
        <v>0.24374999999999999</v>
      </c>
      <c r="F204" s="223"/>
      <c r="G204" s="223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2"/>
      <c r="AA204" s="212"/>
      <c r="AB204" s="212"/>
      <c r="AC204" s="212"/>
      <c r="AD204" s="212"/>
      <c r="AE204" s="212"/>
      <c r="AF204" s="212"/>
      <c r="AG204" s="212" t="s">
        <v>184</v>
      </c>
      <c r="AH204" s="212">
        <v>7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25">
      <c r="A205" s="219"/>
      <c r="B205" s="220"/>
      <c r="C205" s="261" t="s">
        <v>430</v>
      </c>
      <c r="D205" s="253"/>
      <c r="E205" s="254">
        <v>0.26950000000000002</v>
      </c>
      <c r="F205" s="223"/>
      <c r="G205" s="223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23"/>
      <c r="Z205" s="212"/>
      <c r="AA205" s="212"/>
      <c r="AB205" s="212"/>
      <c r="AC205" s="212"/>
      <c r="AD205" s="212"/>
      <c r="AE205" s="212"/>
      <c r="AF205" s="212"/>
      <c r="AG205" s="212" t="s">
        <v>184</v>
      </c>
      <c r="AH205" s="212">
        <v>7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5">
      <c r="A206" s="219"/>
      <c r="B206" s="220"/>
      <c r="C206" s="261" t="s">
        <v>431</v>
      </c>
      <c r="D206" s="253"/>
      <c r="E206" s="254">
        <v>1.42709</v>
      </c>
      <c r="F206" s="223"/>
      <c r="G206" s="223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23"/>
      <c r="Z206" s="212"/>
      <c r="AA206" s="212"/>
      <c r="AB206" s="212"/>
      <c r="AC206" s="212"/>
      <c r="AD206" s="212"/>
      <c r="AE206" s="212"/>
      <c r="AF206" s="212"/>
      <c r="AG206" s="212" t="s">
        <v>184</v>
      </c>
      <c r="AH206" s="212">
        <v>7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0.399999999999999" outlineLevel="1" x14ac:dyDescent="0.25">
      <c r="A207" s="233">
        <v>62</v>
      </c>
      <c r="B207" s="234" t="s">
        <v>432</v>
      </c>
      <c r="C207" s="249" t="s">
        <v>433</v>
      </c>
      <c r="D207" s="235" t="s">
        <v>227</v>
      </c>
      <c r="E207" s="236">
        <v>6.4930000000000002E-2</v>
      </c>
      <c r="F207" s="237"/>
      <c r="G207" s="238">
        <f>ROUND(E207*F207,2)</f>
        <v>0</v>
      </c>
      <c r="H207" s="237"/>
      <c r="I207" s="238">
        <f>ROUND(E207*H207,2)</f>
        <v>0</v>
      </c>
      <c r="J207" s="237"/>
      <c r="K207" s="238">
        <f>ROUND(E207*J207,2)</f>
        <v>0</v>
      </c>
      <c r="L207" s="238">
        <v>21</v>
      </c>
      <c r="M207" s="238">
        <f>G207*(1+L207/100)</f>
        <v>0</v>
      </c>
      <c r="N207" s="236">
        <v>0</v>
      </c>
      <c r="O207" s="236">
        <f>ROUND(E207*N207,2)</f>
        <v>0</v>
      </c>
      <c r="P207" s="236">
        <v>0</v>
      </c>
      <c r="Q207" s="236">
        <f>ROUND(E207*P207,2)</f>
        <v>0</v>
      </c>
      <c r="R207" s="238" t="s">
        <v>277</v>
      </c>
      <c r="S207" s="238" t="s">
        <v>150</v>
      </c>
      <c r="T207" s="239" t="s">
        <v>150</v>
      </c>
      <c r="U207" s="223">
        <v>0</v>
      </c>
      <c r="V207" s="223">
        <f>ROUND(E207*U207,2)</f>
        <v>0</v>
      </c>
      <c r="W207" s="223"/>
      <c r="X207" s="223" t="s">
        <v>181</v>
      </c>
      <c r="Y207" s="223" t="s">
        <v>153</v>
      </c>
      <c r="Z207" s="212"/>
      <c r="AA207" s="212"/>
      <c r="AB207" s="212"/>
      <c r="AC207" s="212"/>
      <c r="AD207" s="212"/>
      <c r="AE207" s="212"/>
      <c r="AF207" s="212"/>
      <c r="AG207" s="212" t="s">
        <v>182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25">
      <c r="A208" s="219"/>
      <c r="B208" s="220"/>
      <c r="C208" s="261" t="s">
        <v>434</v>
      </c>
      <c r="D208" s="253"/>
      <c r="E208" s="254">
        <v>6.4930000000000002E-2</v>
      </c>
      <c r="F208" s="223"/>
      <c r="G208" s="223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2"/>
      <c r="AA208" s="212"/>
      <c r="AB208" s="212"/>
      <c r="AC208" s="212"/>
      <c r="AD208" s="212"/>
      <c r="AE208" s="212"/>
      <c r="AF208" s="212"/>
      <c r="AG208" s="212" t="s">
        <v>184</v>
      </c>
      <c r="AH208" s="212">
        <v>7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5">
      <c r="A209" s="240">
        <v>63</v>
      </c>
      <c r="B209" s="241" t="s">
        <v>435</v>
      </c>
      <c r="C209" s="248" t="s">
        <v>436</v>
      </c>
      <c r="D209" s="242" t="s">
        <v>227</v>
      </c>
      <c r="E209" s="243">
        <v>14.251250000000001</v>
      </c>
      <c r="F209" s="244"/>
      <c r="G209" s="245">
        <f>ROUND(E209*F209,2)</f>
        <v>0</v>
      </c>
      <c r="H209" s="244"/>
      <c r="I209" s="245">
        <f>ROUND(E209*H209,2)</f>
        <v>0</v>
      </c>
      <c r="J209" s="244"/>
      <c r="K209" s="245">
        <f>ROUND(E209*J209,2)</f>
        <v>0</v>
      </c>
      <c r="L209" s="245">
        <v>21</v>
      </c>
      <c r="M209" s="245">
        <f>G209*(1+L209/100)</f>
        <v>0</v>
      </c>
      <c r="N209" s="243">
        <v>0</v>
      </c>
      <c r="O209" s="243">
        <f>ROUND(E209*N209,2)</f>
        <v>0</v>
      </c>
      <c r="P209" s="243">
        <v>0</v>
      </c>
      <c r="Q209" s="243">
        <f>ROUND(E209*P209,2)</f>
        <v>0</v>
      </c>
      <c r="R209" s="245" t="s">
        <v>277</v>
      </c>
      <c r="S209" s="245" t="s">
        <v>150</v>
      </c>
      <c r="T209" s="246" t="s">
        <v>150</v>
      </c>
      <c r="U209" s="223">
        <v>2.0089999999999999</v>
      </c>
      <c r="V209" s="223">
        <f>ROUND(E209*U209,2)</f>
        <v>28.63</v>
      </c>
      <c r="W209" s="223"/>
      <c r="X209" s="223" t="s">
        <v>437</v>
      </c>
      <c r="Y209" s="223" t="s">
        <v>153</v>
      </c>
      <c r="Z209" s="212"/>
      <c r="AA209" s="212"/>
      <c r="AB209" s="212"/>
      <c r="AC209" s="212"/>
      <c r="AD209" s="212"/>
      <c r="AE209" s="212"/>
      <c r="AF209" s="212"/>
      <c r="AG209" s="212" t="s">
        <v>438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5">
      <c r="A210" s="240">
        <v>64</v>
      </c>
      <c r="B210" s="241" t="s">
        <v>439</v>
      </c>
      <c r="C210" s="248" t="s">
        <v>440</v>
      </c>
      <c r="D210" s="242" t="s">
        <v>227</v>
      </c>
      <c r="E210" s="243">
        <v>14.251250000000001</v>
      </c>
      <c r="F210" s="244"/>
      <c r="G210" s="245">
        <f>ROUND(E210*F210,2)</f>
        <v>0</v>
      </c>
      <c r="H210" s="244"/>
      <c r="I210" s="245">
        <f>ROUND(E210*H210,2)</f>
        <v>0</v>
      </c>
      <c r="J210" s="244"/>
      <c r="K210" s="245">
        <f>ROUND(E210*J210,2)</f>
        <v>0</v>
      </c>
      <c r="L210" s="245">
        <v>21</v>
      </c>
      <c r="M210" s="245">
        <f>G210*(1+L210/100)</f>
        <v>0</v>
      </c>
      <c r="N210" s="243">
        <v>0</v>
      </c>
      <c r="O210" s="243">
        <f>ROUND(E210*N210,2)</f>
        <v>0</v>
      </c>
      <c r="P210" s="243">
        <v>0</v>
      </c>
      <c r="Q210" s="243">
        <f>ROUND(E210*P210,2)</f>
        <v>0</v>
      </c>
      <c r="R210" s="245" t="s">
        <v>277</v>
      </c>
      <c r="S210" s="245" t="s">
        <v>150</v>
      </c>
      <c r="T210" s="246" t="s">
        <v>150</v>
      </c>
      <c r="U210" s="223">
        <v>0.49</v>
      </c>
      <c r="V210" s="223">
        <f>ROUND(E210*U210,2)</f>
        <v>6.98</v>
      </c>
      <c r="W210" s="223"/>
      <c r="X210" s="223" t="s">
        <v>437</v>
      </c>
      <c r="Y210" s="223" t="s">
        <v>153</v>
      </c>
      <c r="Z210" s="212"/>
      <c r="AA210" s="212"/>
      <c r="AB210" s="212"/>
      <c r="AC210" s="212"/>
      <c r="AD210" s="212"/>
      <c r="AE210" s="212"/>
      <c r="AF210" s="212"/>
      <c r="AG210" s="212" t="s">
        <v>438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5">
      <c r="A211" s="240">
        <v>65</v>
      </c>
      <c r="B211" s="241" t="s">
        <v>441</v>
      </c>
      <c r="C211" s="248" t="s">
        <v>442</v>
      </c>
      <c r="D211" s="242" t="s">
        <v>227</v>
      </c>
      <c r="E211" s="243">
        <v>270.77373</v>
      </c>
      <c r="F211" s="244"/>
      <c r="G211" s="245">
        <f>ROUND(E211*F211,2)</f>
        <v>0</v>
      </c>
      <c r="H211" s="244"/>
      <c r="I211" s="245">
        <f>ROUND(E211*H211,2)</f>
        <v>0</v>
      </c>
      <c r="J211" s="244"/>
      <c r="K211" s="245">
        <f>ROUND(E211*J211,2)</f>
        <v>0</v>
      </c>
      <c r="L211" s="245">
        <v>21</v>
      </c>
      <c r="M211" s="245">
        <f>G211*(1+L211/100)</f>
        <v>0</v>
      </c>
      <c r="N211" s="243">
        <v>0</v>
      </c>
      <c r="O211" s="243">
        <f>ROUND(E211*N211,2)</f>
        <v>0</v>
      </c>
      <c r="P211" s="243">
        <v>0</v>
      </c>
      <c r="Q211" s="243">
        <f>ROUND(E211*P211,2)</f>
        <v>0</v>
      </c>
      <c r="R211" s="245" t="s">
        <v>277</v>
      </c>
      <c r="S211" s="245" t="s">
        <v>150</v>
      </c>
      <c r="T211" s="246" t="s">
        <v>150</v>
      </c>
      <c r="U211" s="223">
        <v>0</v>
      </c>
      <c r="V211" s="223">
        <f>ROUND(E211*U211,2)</f>
        <v>0</v>
      </c>
      <c r="W211" s="223"/>
      <c r="X211" s="223" t="s">
        <v>437</v>
      </c>
      <c r="Y211" s="223" t="s">
        <v>153</v>
      </c>
      <c r="Z211" s="212"/>
      <c r="AA211" s="212"/>
      <c r="AB211" s="212"/>
      <c r="AC211" s="212"/>
      <c r="AD211" s="212"/>
      <c r="AE211" s="212"/>
      <c r="AF211" s="212"/>
      <c r="AG211" s="212" t="s">
        <v>438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5">
      <c r="A212" s="240">
        <v>66</v>
      </c>
      <c r="B212" s="241" t="s">
        <v>443</v>
      </c>
      <c r="C212" s="248" t="s">
        <v>444</v>
      </c>
      <c r="D212" s="242" t="s">
        <v>227</v>
      </c>
      <c r="E212" s="243">
        <v>14.251250000000001</v>
      </c>
      <c r="F212" s="244"/>
      <c r="G212" s="245">
        <f>ROUND(E212*F212,2)</f>
        <v>0</v>
      </c>
      <c r="H212" s="244"/>
      <c r="I212" s="245">
        <f>ROUND(E212*H212,2)</f>
        <v>0</v>
      </c>
      <c r="J212" s="244"/>
      <c r="K212" s="245">
        <f>ROUND(E212*J212,2)</f>
        <v>0</v>
      </c>
      <c r="L212" s="245">
        <v>21</v>
      </c>
      <c r="M212" s="245">
        <f>G212*(1+L212/100)</f>
        <v>0</v>
      </c>
      <c r="N212" s="243">
        <v>0</v>
      </c>
      <c r="O212" s="243">
        <f>ROUND(E212*N212,2)</f>
        <v>0</v>
      </c>
      <c r="P212" s="243">
        <v>0</v>
      </c>
      <c r="Q212" s="243">
        <f>ROUND(E212*P212,2)</f>
        <v>0</v>
      </c>
      <c r="R212" s="245" t="s">
        <v>277</v>
      </c>
      <c r="S212" s="245" t="s">
        <v>150</v>
      </c>
      <c r="T212" s="246" t="s">
        <v>150</v>
      </c>
      <c r="U212" s="223">
        <v>0.94199999999999995</v>
      </c>
      <c r="V212" s="223">
        <f>ROUND(E212*U212,2)</f>
        <v>13.42</v>
      </c>
      <c r="W212" s="223"/>
      <c r="X212" s="223" t="s">
        <v>437</v>
      </c>
      <c r="Y212" s="223" t="s">
        <v>153</v>
      </c>
      <c r="Z212" s="212"/>
      <c r="AA212" s="212"/>
      <c r="AB212" s="212"/>
      <c r="AC212" s="212"/>
      <c r="AD212" s="212"/>
      <c r="AE212" s="212"/>
      <c r="AF212" s="212"/>
      <c r="AG212" s="212" t="s">
        <v>438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5">
      <c r="A213" s="233">
        <v>67</v>
      </c>
      <c r="B213" s="234" t="s">
        <v>445</v>
      </c>
      <c r="C213" s="249" t="s">
        <v>446</v>
      </c>
      <c r="D213" s="235" t="s">
        <v>227</v>
      </c>
      <c r="E213" s="236">
        <v>114.00999</v>
      </c>
      <c r="F213" s="237"/>
      <c r="G213" s="238">
        <f>ROUND(E213*F213,2)</f>
        <v>0</v>
      </c>
      <c r="H213" s="237"/>
      <c r="I213" s="238">
        <f>ROUND(E213*H213,2)</f>
        <v>0</v>
      </c>
      <c r="J213" s="237"/>
      <c r="K213" s="238">
        <f>ROUND(E213*J213,2)</f>
        <v>0</v>
      </c>
      <c r="L213" s="238">
        <v>21</v>
      </c>
      <c r="M213" s="238">
        <f>G213*(1+L213/100)</f>
        <v>0</v>
      </c>
      <c r="N213" s="236">
        <v>0</v>
      </c>
      <c r="O213" s="236">
        <f>ROUND(E213*N213,2)</f>
        <v>0</v>
      </c>
      <c r="P213" s="236">
        <v>0</v>
      </c>
      <c r="Q213" s="236">
        <f>ROUND(E213*P213,2)</f>
        <v>0</v>
      </c>
      <c r="R213" s="238" t="s">
        <v>277</v>
      </c>
      <c r="S213" s="238" t="s">
        <v>150</v>
      </c>
      <c r="T213" s="239" t="s">
        <v>150</v>
      </c>
      <c r="U213" s="223">
        <v>0.105</v>
      </c>
      <c r="V213" s="223">
        <f>ROUND(E213*U213,2)</f>
        <v>11.97</v>
      </c>
      <c r="W213" s="223"/>
      <c r="X213" s="223" t="s">
        <v>437</v>
      </c>
      <c r="Y213" s="223" t="s">
        <v>153</v>
      </c>
      <c r="Z213" s="212"/>
      <c r="AA213" s="212"/>
      <c r="AB213" s="212"/>
      <c r="AC213" s="212"/>
      <c r="AD213" s="212"/>
      <c r="AE213" s="212"/>
      <c r="AF213" s="212"/>
      <c r="AG213" s="212" t="s">
        <v>438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x14ac:dyDescent="0.25">
      <c r="A214" s="3"/>
      <c r="B214" s="4"/>
      <c r="C214" s="250"/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AE214">
        <v>15</v>
      </c>
      <c r="AF214">
        <v>21</v>
      </c>
      <c r="AG214" t="s">
        <v>131</v>
      </c>
    </row>
    <row r="215" spans="1:60" x14ac:dyDescent="0.25">
      <c r="A215" s="215"/>
      <c r="B215" s="216" t="s">
        <v>29</v>
      </c>
      <c r="C215" s="251"/>
      <c r="D215" s="217"/>
      <c r="E215" s="218"/>
      <c r="F215" s="218"/>
      <c r="G215" s="232">
        <f>G8+G22+G41+G53+G72+G75+G80+G110+G113+G120+G123+G130+G138+G148+G168+G179+G182+G195+G197</f>
        <v>0</v>
      </c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AE215">
        <f>SUMIF(L7:L213,AE214,G7:G213)</f>
        <v>0</v>
      </c>
      <c r="AF215">
        <f>SUMIF(L7:L213,AF214,G7:G213)</f>
        <v>0</v>
      </c>
      <c r="AG215" t="s">
        <v>174</v>
      </c>
    </row>
    <row r="216" spans="1:60" x14ac:dyDescent="0.25">
      <c r="C216" s="252"/>
      <c r="D216" s="10"/>
      <c r="AG216" t="s">
        <v>175</v>
      </c>
    </row>
    <row r="217" spans="1:60" x14ac:dyDescent="0.25">
      <c r="D217" s="10"/>
    </row>
    <row r="218" spans="1:60" x14ac:dyDescent="0.25">
      <c r="D218" s="10"/>
    </row>
    <row r="219" spans="1:60" x14ac:dyDescent="0.25">
      <c r="D219" s="10"/>
    </row>
    <row r="220" spans="1:60" x14ac:dyDescent="0.25">
      <c r="D220" s="10"/>
    </row>
    <row r="221" spans="1:60" x14ac:dyDescent="0.25">
      <c r="D221" s="10"/>
    </row>
    <row r="222" spans="1:60" x14ac:dyDescent="0.25">
      <c r="D222" s="10"/>
    </row>
    <row r="223" spans="1:60" x14ac:dyDescent="0.25">
      <c r="D223" s="10"/>
    </row>
    <row r="224" spans="1:60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R5+F16+yPk/WoDITzldBSe2GwQ29jULUe0PMqI2IDn3D3QwsWbulFp8VQsqOMUetjxmb3n1YAaaqCVYMoRx9MQ==" saltValue="Sn2cjN54QqOv09SM8+wJLQ==" spinCount="100000" sheet="1" formatRows="0"/>
  <mergeCells count="45">
    <mergeCell ref="C147:G147"/>
    <mergeCell ref="C150:G150"/>
    <mergeCell ref="C167:G167"/>
    <mergeCell ref="C132:G132"/>
    <mergeCell ref="C133:G133"/>
    <mergeCell ref="C134:G134"/>
    <mergeCell ref="C135:G135"/>
    <mergeCell ref="C136:G136"/>
    <mergeCell ref="C137:G137"/>
    <mergeCell ref="C122:G122"/>
    <mergeCell ref="C125:G125"/>
    <mergeCell ref="C126:G126"/>
    <mergeCell ref="C127:G127"/>
    <mergeCell ref="C128:G128"/>
    <mergeCell ref="C129:G129"/>
    <mergeCell ref="C68:G68"/>
    <mergeCell ref="C90:G90"/>
    <mergeCell ref="C93:G93"/>
    <mergeCell ref="C100:G100"/>
    <mergeCell ref="C112:G112"/>
    <mergeCell ref="C119:G119"/>
    <mergeCell ref="C61:G61"/>
    <mergeCell ref="C62:G62"/>
    <mergeCell ref="C64:G64"/>
    <mergeCell ref="C65:G65"/>
    <mergeCell ref="C66:G66"/>
    <mergeCell ref="C67:G67"/>
    <mergeCell ref="C51:G51"/>
    <mergeCell ref="C52:G52"/>
    <mergeCell ref="C57:G57"/>
    <mergeCell ref="C58:G58"/>
    <mergeCell ref="C59:G59"/>
    <mergeCell ref="C60:G60"/>
    <mergeCell ref="C24:G24"/>
    <mergeCell ref="C27:G27"/>
    <mergeCell ref="C30:G30"/>
    <mergeCell ref="C34:G34"/>
    <mergeCell ref="C43:G43"/>
    <mergeCell ref="C50:G50"/>
    <mergeCell ref="A1:G1"/>
    <mergeCell ref="C2:G2"/>
    <mergeCell ref="C3:G3"/>
    <mergeCell ref="C4:G4"/>
    <mergeCell ref="C12:G12"/>
    <mergeCell ref="C17:G1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3F850-5201-458A-9F1B-E1BB62D9B78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176</v>
      </c>
      <c r="B1" s="197"/>
      <c r="C1" s="197"/>
      <c r="D1" s="197"/>
      <c r="E1" s="197"/>
      <c r="F1" s="197"/>
      <c r="G1" s="197"/>
      <c r="AG1" t="s">
        <v>117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118</v>
      </c>
    </row>
    <row r="3" spans="1:60" ht="25.05" customHeight="1" x14ac:dyDescent="0.25">
      <c r="A3" s="198" t="s">
        <v>8</v>
      </c>
      <c r="B3" s="49" t="s">
        <v>55</v>
      </c>
      <c r="C3" s="201" t="s">
        <v>56</v>
      </c>
      <c r="D3" s="199"/>
      <c r="E3" s="199"/>
      <c r="F3" s="199"/>
      <c r="G3" s="200"/>
      <c r="AC3" s="176" t="s">
        <v>118</v>
      </c>
      <c r="AG3" t="s">
        <v>121</v>
      </c>
    </row>
    <row r="4" spans="1:60" ht="25.05" customHeight="1" x14ac:dyDescent="0.25">
      <c r="A4" s="202" t="s">
        <v>9</v>
      </c>
      <c r="B4" s="203" t="s">
        <v>58</v>
      </c>
      <c r="C4" s="204" t="s">
        <v>59</v>
      </c>
      <c r="D4" s="205"/>
      <c r="E4" s="205"/>
      <c r="F4" s="205"/>
      <c r="G4" s="206"/>
      <c r="AG4" t="s">
        <v>122</v>
      </c>
    </row>
    <row r="5" spans="1:60" x14ac:dyDescent="0.25">
      <c r="D5" s="10"/>
    </row>
    <row r="6" spans="1:60" ht="39.6" x14ac:dyDescent="0.25">
      <c r="A6" s="208" t="s">
        <v>123</v>
      </c>
      <c r="B6" s="210" t="s">
        <v>124</v>
      </c>
      <c r="C6" s="210" t="s">
        <v>125</v>
      </c>
      <c r="D6" s="209" t="s">
        <v>126</v>
      </c>
      <c r="E6" s="208" t="s">
        <v>127</v>
      </c>
      <c r="F6" s="207" t="s">
        <v>128</v>
      </c>
      <c r="G6" s="208" t="s">
        <v>29</v>
      </c>
      <c r="H6" s="211" t="s">
        <v>30</v>
      </c>
      <c r="I6" s="211" t="s">
        <v>129</v>
      </c>
      <c r="J6" s="211" t="s">
        <v>31</v>
      </c>
      <c r="K6" s="211" t="s">
        <v>130</v>
      </c>
      <c r="L6" s="211" t="s">
        <v>131</v>
      </c>
      <c r="M6" s="211" t="s">
        <v>132</v>
      </c>
      <c r="N6" s="211" t="s">
        <v>133</v>
      </c>
      <c r="O6" s="211" t="s">
        <v>134</v>
      </c>
      <c r="P6" s="211" t="s">
        <v>135</v>
      </c>
      <c r="Q6" s="211" t="s">
        <v>136</v>
      </c>
      <c r="R6" s="211" t="s">
        <v>137</v>
      </c>
      <c r="S6" s="211" t="s">
        <v>138</v>
      </c>
      <c r="T6" s="211" t="s">
        <v>139</v>
      </c>
      <c r="U6" s="211" t="s">
        <v>140</v>
      </c>
      <c r="V6" s="211" t="s">
        <v>141</v>
      </c>
      <c r="W6" s="211" t="s">
        <v>142</v>
      </c>
      <c r="X6" s="211" t="s">
        <v>143</v>
      </c>
      <c r="Y6" s="211" t="s">
        <v>144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6" t="s">
        <v>145</v>
      </c>
      <c r="B8" s="227" t="s">
        <v>109</v>
      </c>
      <c r="C8" s="247" t="s">
        <v>110</v>
      </c>
      <c r="D8" s="228"/>
      <c r="E8" s="229"/>
      <c r="F8" s="230"/>
      <c r="G8" s="230">
        <f>SUMIF(AG9:AG35,"&lt;&gt;NOR",G9:G35)</f>
        <v>0</v>
      </c>
      <c r="H8" s="230"/>
      <c r="I8" s="230">
        <f>SUM(I9:I35)</f>
        <v>0</v>
      </c>
      <c r="J8" s="230"/>
      <c r="K8" s="230">
        <f>SUM(K9:K35)</f>
        <v>0</v>
      </c>
      <c r="L8" s="230"/>
      <c r="M8" s="230">
        <f>SUM(M9:M35)</f>
        <v>0</v>
      </c>
      <c r="N8" s="229"/>
      <c r="O8" s="229">
        <f>SUM(O9:O35)</f>
        <v>0</v>
      </c>
      <c r="P8" s="229"/>
      <c r="Q8" s="229">
        <f>SUM(Q9:Q35)</f>
        <v>0</v>
      </c>
      <c r="R8" s="230"/>
      <c r="S8" s="230"/>
      <c r="T8" s="231"/>
      <c r="U8" s="225"/>
      <c r="V8" s="225">
        <f>SUM(V9:V35)</f>
        <v>0</v>
      </c>
      <c r="W8" s="225"/>
      <c r="X8" s="225"/>
      <c r="Y8" s="225"/>
      <c r="AG8" t="s">
        <v>146</v>
      </c>
    </row>
    <row r="9" spans="1:60" outlineLevel="1" x14ac:dyDescent="0.25">
      <c r="A9" s="240">
        <v>1</v>
      </c>
      <c r="B9" s="241" t="s">
        <v>447</v>
      </c>
      <c r="C9" s="248" t="s">
        <v>448</v>
      </c>
      <c r="D9" s="242" t="s">
        <v>449</v>
      </c>
      <c r="E9" s="243">
        <v>920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5"/>
      <c r="S9" s="245" t="s">
        <v>167</v>
      </c>
      <c r="T9" s="246" t="s">
        <v>151</v>
      </c>
      <c r="U9" s="223">
        <v>0</v>
      </c>
      <c r="V9" s="223">
        <f>ROUND(E9*U9,2)</f>
        <v>0</v>
      </c>
      <c r="W9" s="223"/>
      <c r="X9" s="223" t="s">
        <v>181</v>
      </c>
      <c r="Y9" s="223" t="s">
        <v>153</v>
      </c>
      <c r="Z9" s="212"/>
      <c r="AA9" s="212"/>
      <c r="AB9" s="212"/>
      <c r="AC9" s="212"/>
      <c r="AD9" s="212"/>
      <c r="AE9" s="212"/>
      <c r="AF9" s="212"/>
      <c r="AG9" s="212" t="s">
        <v>450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40">
        <v>2</v>
      </c>
      <c r="B10" s="241" t="s">
        <v>451</v>
      </c>
      <c r="C10" s="248" t="s">
        <v>452</v>
      </c>
      <c r="D10" s="242" t="s">
        <v>453</v>
      </c>
      <c r="E10" s="243">
        <v>5</v>
      </c>
      <c r="F10" s="244"/>
      <c r="G10" s="245">
        <f>ROUND(E10*F10,2)</f>
        <v>0</v>
      </c>
      <c r="H10" s="244"/>
      <c r="I10" s="245">
        <f>ROUND(E10*H10,2)</f>
        <v>0</v>
      </c>
      <c r="J10" s="244"/>
      <c r="K10" s="245">
        <f>ROUND(E10*J10,2)</f>
        <v>0</v>
      </c>
      <c r="L10" s="245">
        <v>21</v>
      </c>
      <c r="M10" s="245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5"/>
      <c r="S10" s="245" t="s">
        <v>167</v>
      </c>
      <c r="T10" s="246" t="s">
        <v>151</v>
      </c>
      <c r="U10" s="223">
        <v>0</v>
      </c>
      <c r="V10" s="223">
        <f>ROUND(E10*U10,2)</f>
        <v>0</v>
      </c>
      <c r="W10" s="223"/>
      <c r="X10" s="223" t="s">
        <v>181</v>
      </c>
      <c r="Y10" s="223" t="s">
        <v>153</v>
      </c>
      <c r="Z10" s="212"/>
      <c r="AA10" s="212"/>
      <c r="AB10" s="212"/>
      <c r="AC10" s="212"/>
      <c r="AD10" s="212"/>
      <c r="AE10" s="212"/>
      <c r="AF10" s="212"/>
      <c r="AG10" s="212" t="s">
        <v>450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0">
        <v>3</v>
      </c>
      <c r="B11" s="241" t="s">
        <v>454</v>
      </c>
      <c r="C11" s="248" t="s">
        <v>455</v>
      </c>
      <c r="D11" s="242" t="s">
        <v>453</v>
      </c>
      <c r="E11" s="243">
        <v>0</v>
      </c>
      <c r="F11" s="244"/>
      <c r="G11" s="245">
        <f>ROUND(E11*F11,2)</f>
        <v>0</v>
      </c>
      <c r="H11" s="244"/>
      <c r="I11" s="245">
        <f>ROUND(E11*H11,2)</f>
        <v>0</v>
      </c>
      <c r="J11" s="244"/>
      <c r="K11" s="245">
        <f>ROUND(E11*J11,2)</f>
        <v>0</v>
      </c>
      <c r="L11" s="245">
        <v>21</v>
      </c>
      <c r="M11" s="245">
        <f>G11*(1+L11/100)</f>
        <v>0</v>
      </c>
      <c r="N11" s="243">
        <v>0</v>
      </c>
      <c r="O11" s="243">
        <f>ROUND(E11*N11,2)</f>
        <v>0</v>
      </c>
      <c r="P11" s="243">
        <v>0</v>
      </c>
      <c r="Q11" s="243">
        <f>ROUND(E11*P11,2)</f>
        <v>0</v>
      </c>
      <c r="R11" s="245"/>
      <c r="S11" s="245" t="s">
        <v>167</v>
      </c>
      <c r="T11" s="246" t="s">
        <v>151</v>
      </c>
      <c r="U11" s="223">
        <v>0</v>
      </c>
      <c r="V11" s="223">
        <f>ROUND(E11*U11,2)</f>
        <v>0</v>
      </c>
      <c r="W11" s="223"/>
      <c r="X11" s="223" t="s">
        <v>181</v>
      </c>
      <c r="Y11" s="223" t="s">
        <v>153</v>
      </c>
      <c r="Z11" s="212"/>
      <c r="AA11" s="212"/>
      <c r="AB11" s="212"/>
      <c r="AC11" s="212"/>
      <c r="AD11" s="212"/>
      <c r="AE11" s="212"/>
      <c r="AF11" s="212"/>
      <c r="AG11" s="212" t="s">
        <v>450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40">
        <v>4</v>
      </c>
      <c r="B12" s="241" t="s">
        <v>456</v>
      </c>
      <c r="C12" s="248" t="s">
        <v>457</v>
      </c>
      <c r="D12" s="242" t="s">
        <v>453</v>
      </c>
      <c r="E12" s="243">
        <v>10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5"/>
      <c r="S12" s="245" t="s">
        <v>167</v>
      </c>
      <c r="T12" s="246" t="s">
        <v>151</v>
      </c>
      <c r="U12" s="223">
        <v>0</v>
      </c>
      <c r="V12" s="223">
        <f>ROUND(E12*U12,2)</f>
        <v>0</v>
      </c>
      <c r="W12" s="223"/>
      <c r="X12" s="223" t="s">
        <v>181</v>
      </c>
      <c r="Y12" s="223" t="s">
        <v>153</v>
      </c>
      <c r="Z12" s="212"/>
      <c r="AA12" s="212"/>
      <c r="AB12" s="212"/>
      <c r="AC12" s="212"/>
      <c r="AD12" s="212"/>
      <c r="AE12" s="212"/>
      <c r="AF12" s="212"/>
      <c r="AG12" s="212" t="s">
        <v>450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0">
        <v>5</v>
      </c>
      <c r="B13" s="241" t="s">
        <v>458</v>
      </c>
      <c r="C13" s="248" t="s">
        <v>459</v>
      </c>
      <c r="D13" s="242" t="s">
        <v>453</v>
      </c>
      <c r="E13" s="243">
        <v>1</v>
      </c>
      <c r="F13" s="244"/>
      <c r="G13" s="245">
        <f>ROUND(E13*F13,2)</f>
        <v>0</v>
      </c>
      <c r="H13" s="244"/>
      <c r="I13" s="245">
        <f>ROUND(E13*H13,2)</f>
        <v>0</v>
      </c>
      <c r="J13" s="244"/>
      <c r="K13" s="245">
        <f>ROUND(E13*J13,2)</f>
        <v>0</v>
      </c>
      <c r="L13" s="245">
        <v>21</v>
      </c>
      <c r="M13" s="245">
        <f>G13*(1+L13/100)</f>
        <v>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5"/>
      <c r="S13" s="245" t="s">
        <v>167</v>
      </c>
      <c r="T13" s="246" t="s">
        <v>151</v>
      </c>
      <c r="U13" s="223">
        <v>0</v>
      </c>
      <c r="V13" s="223">
        <f>ROUND(E13*U13,2)</f>
        <v>0</v>
      </c>
      <c r="W13" s="223"/>
      <c r="X13" s="223" t="s">
        <v>181</v>
      </c>
      <c r="Y13" s="223" t="s">
        <v>153</v>
      </c>
      <c r="Z13" s="212"/>
      <c r="AA13" s="212"/>
      <c r="AB13" s="212"/>
      <c r="AC13" s="212"/>
      <c r="AD13" s="212"/>
      <c r="AE13" s="212"/>
      <c r="AF13" s="212"/>
      <c r="AG13" s="212" t="s">
        <v>450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40">
        <v>6</v>
      </c>
      <c r="B14" s="241" t="s">
        <v>460</v>
      </c>
      <c r="C14" s="248" t="s">
        <v>461</v>
      </c>
      <c r="D14" s="242" t="s">
        <v>449</v>
      </c>
      <c r="E14" s="243">
        <v>0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21</v>
      </c>
      <c r="M14" s="245">
        <f>G14*(1+L14/100)</f>
        <v>0</v>
      </c>
      <c r="N14" s="243">
        <v>0</v>
      </c>
      <c r="O14" s="243">
        <f>ROUND(E14*N14,2)</f>
        <v>0</v>
      </c>
      <c r="P14" s="243">
        <v>0</v>
      </c>
      <c r="Q14" s="243">
        <f>ROUND(E14*P14,2)</f>
        <v>0</v>
      </c>
      <c r="R14" s="245"/>
      <c r="S14" s="245" t="s">
        <v>167</v>
      </c>
      <c r="T14" s="246" t="s">
        <v>151</v>
      </c>
      <c r="U14" s="223">
        <v>0</v>
      </c>
      <c r="V14" s="223">
        <f>ROUND(E14*U14,2)</f>
        <v>0</v>
      </c>
      <c r="W14" s="223"/>
      <c r="X14" s="223" t="s">
        <v>181</v>
      </c>
      <c r="Y14" s="223" t="s">
        <v>153</v>
      </c>
      <c r="Z14" s="212"/>
      <c r="AA14" s="212"/>
      <c r="AB14" s="212"/>
      <c r="AC14" s="212"/>
      <c r="AD14" s="212"/>
      <c r="AE14" s="212"/>
      <c r="AF14" s="212"/>
      <c r="AG14" s="212" t="s">
        <v>450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0">
        <v>7</v>
      </c>
      <c r="B15" s="241" t="s">
        <v>462</v>
      </c>
      <c r="C15" s="248" t="s">
        <v>463</v>
      </c>
      <c r="D15" s="242" t="s">
        <v>449</v>
      </c>
      <c r="E15" s="243">
        <v>10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21</v>
      </c>
      <c r="M15" s="245">
        <f>G15*(1+L15/100)</f>
        <v>0</v>
      </c>
      <c r="N15" s="243">
        <v>0</v>
      </c>
      <c r="O15" s="243">
        <f>ROUND(E15*N15,2)</f>
        <v>0</v>
      </c>
      <c r="P15" s="243">
        <v>0</v>
      </c>
      <c r="Q15" s="243">
        <f>ROUND(E15*P15,2)</f>
        <v>0</v>
      </c>
      <c r="R15" s="245"/>
      <c r="S15" s="245" t="s">
        <v>167</v>
      </c>
      <c r="T15" s="246" t="s">
        <v>151</v>
      </c>
      <c r="U15" s="223">
        <v>0</v>
      </c>
      <c r="V15" s="223">
        <f>ROUND(E15*U15,2)</f>
        <v>0</v>
      </c>
      <c r="W15" s="223"/>
      <c r="X15" s="223" t="s">
        <v>181</v>
      </c>
      <c r="Y15" s="223" t="s">
        <v>153</v>
      </c>
      <c r="Z15" s="212"/>
      <c r="AA15" s="212"/>
      <c r="AB15" s="212"/>
      <c r="AC15" s="212"/>
      <c r="AD15" s="212"/>
      <c r="AE15" s="212"/>
      <c r="AF15" s="212"/>
      <c r="AG15" s="212" t="s">
        <v>450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40">
        <v>8</v>
      </c>
      <c r="B16" s="241" t="s">
        <v>464</v>
      </c>
      <c r="C16" s="248" t="s">
        <v>465</v>
      </c>
      <c r="D16" s="242" t="s">
        <v>449</v>
      </c>
      <c r="E16" s="243">
        <v>0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21</v>
      </c>
      <c r="M16" s="245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5"/>
      <c r="S16" s="245" t="s">
        <v>167</v>
      </c>
      <c r="T16" s="246" t="s">
        <v>151</v>
      </c>
      <c r="U16" s="223">
        <v>0</v>
      </c>
      <c r="V16" s="223">
        <f>ROUND(E16*U16,2)</f>
        <v>0</v>
      </c>
      <c r="W16" s="223"/>
      <c r="X16" s="223" t="s">
        <v>181</v>
      </c>
      <c r="Y16" s="223" t="s">
        <v>153</v>
      </c>
      <c r="Z16" s="212"/>
      <c r="AA16" s="212"/>
      <c r="AB16" s="212"/>
      <c r="AC16" s="212"/>
      <c r="AD16" s="212"/>
      <c r="AE16" s="212"/>
      <c r="AF16" s="212"/>
      <c r="AG16" s="212" t="s">
        <v>450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40">
        <v>9</v>
      </c>
      <c r="B17" s="241" t="s">
        <v>466</v>
      </c>
      <c r="C17" s="248" t="s">
        <v>467</v>
      </c>
      <c r="D17" s="242" t="s">
        <v>449</v>
      </c>
      <c r="E17" s="243">
        <v>30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21</v>
      </c>
      <c r="M17" s="245">
        <f>G17*(1+L17/100)</f>
        <v>0</v>
      </c>
      <c r="N17" s="243">
        <v>0</v>
      </c>
      <c r="O17" s="243">
        <f>ROUND(E17*N17,2)</f>
        <v>0</v>
      </c>
      <c r="P17" s="243">
        <v>0</v>
      </c>
      <c r="Q17" s="243">
        <f>ROUND(E17*P17,2)</f>
        <v>0</v>
      </c>
      <c r="R17" s="245"/>
      <c r="S17" s="245" t="s">
        <v>167</v>
      </c>
      <c r="T17" s="246" t="s">
        <v>151</v>
      </c>
      <c r="U17" s="223">
        <v>0</v>
      </c>
      <c r="V17" s="223">
        <f>ROUND(E17*U17,2)</f>
        <v>0</v>
      </c>
      <c r="W17" s="223"/>
      <c r="X17" s="223" t="s">
        <v>181</v>
      </c>
      <c r="Y17" s="223" t="s">
        <v>153</v>
      </c>
      <c r="Z17" s="212"/>
      <c r="AA17" s="212"/>
      <c r="AB17" s="212"/>
      <c r="AC17" s="212"/>
      <c r="AD17" s="212"/>
      <c r="AE17" s="212"/>
      <c r="AF17" s="212"/>
      <c r="AG17" s="212" t="s">
        <v>450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40">
        <v>10</v>
      </c>
      <c r="B18" s="241" t="s">
        <v>468</v>
      </c>
      <c r="C18" s="248" t="s">
        <v>469</v>
      </c>
      <c r="D18" s="242" t="s">
        <v>449</v>
      </c>
      <c r="E18" s="243">
        <v>0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3">
        <v>0</v>
      </c>
      <c r="O18" s="243">
        <f>ROUND(E18*N18,2)</f>
        <v>0</v>
      </c>
      <c r="P18" s="243">
        <v>0</v>
      </c>
      <c r="Q18" s="243">
        <f>ROUND(E18*P18,2)</f>
        <v>0</v>
      </c>
      <c r="R18" s="245"/>
      <c r="S18" s="245" t="s">
        <v>167</v>
      </c>
      <c r="T18" s="246" t="s">
        <v>151</v>
      </c>
      <c r="U18" s="223">
        <v>0</v>
      </c>
      <c r="V18" s="223">
        <f>ROUND(E18*U18,2)</f>
        <v>0</v>
      </c>
      <c r="W18" s="223"/>
      <c r="X18" s="223" t="s">
        <v>181</v>
      </c>
      <c r="Y18" s="223" t="s">
        <v>153</v>
      </c>
      <c r="Z18" s="212"/>
      <c r="AA18" s="212"/>
      <c r="AB18" s="212"/>
      <c r="AC18" s="212"/>
      <c r="AD18" s="212"/>
      <c r="AE18" s="212"/>
      <c r="AF18" s="212"/>
      <c r="AG18" s="212" t="s">
        <v>450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40">
        <v>11</v>
      </c>
      <c r="B19" s="241" t="s">
        <v>470</v>
      </c>
      <c r="C19" s="248" t="s">
        <v>471</v>
      </c>
      <c r="D19" s="242" t="s">
        <v>449</v>
      </c>
      <c r="E19" s="243">
        <v>0</v>
      </c>
      <c r="F19" s="244"/>
      <c r="G19" s="245">
        <f>ROUND(E19*F19,2)</f>
        <v>0</v>
      </c>
      <c r="H19" s="244"/>
      <c r="I19" s="245">
        <f>ROUND(E19*H19,2)</f>
        <v>0</v>
      </c>
      <c r="J19" s="244"/>
      <c r="K19" s="245">
        <f>ROUND(E19*J19,2)</f>
        <v>0</v>
      </c>
      <c r="L19" s="245">
        <v>21</v>
      </c>
      <c r="M19" s="245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5"/>
      <c r="S19" s="245" t="s">
        <v>167</v>
      </c>
      <c r="T19" s="246" t="s">
        <v>151</v>
      </c>
      <c r="U19" s="223">
        <v>0</v>
      </c>
      <c r="V19" s="223">
        <f>ROUND(E19*U19,2)</f>
        <v>0</v>
      </c>
      <c r="W19" s="223"/>
      <c r="X19" s="223" t="s">
        <v>181</v>
      </c>
      <c r="Y19" s="223" t="s">
        <v>153</v>
      </c>
      <c r="Z19" s="212"/>
      <c r="AA19" s="212"/>
      <c r="AB19" s="212"/>
      <c r="AC19" s="212"/>
      <c r="AD19" s="212"/>
      <c r="AE19" s="212"/>
      <c r="AF19" s="212"/>
      <c r="AG19" s="212" t="s">
        <v>450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0">
        <v>12</v>
      </c>
      <c r="B20" s="241" t="s">
        <v>472</v>
      </c>
      <c r="C20" s="248" t="s">
        <v>473</v>
      </c>
      <c r="D20" s="242" t="s">
        <v>449</v>
      </c>
      <c r="E20" s="243">
        <v>0</v>
      </c>
      <c r="F20" s="244"/>
      <c r="G20" s="245">
        <f>ROUND(E20*F20,2)</f>
        <v>0</v>
      </c>
      <c r="H20" s="244"/>
      <c r="I20" s="245">
        <f>ROUND(E20*H20,2)</f>
        <v>0</v>
      </c>
      <c r="J20" s="244"/>
      <c r="K20" s="245">
        <f>ROUND(E20*J20,2)</f>
        <v>0</v>
      </c>
      <c r="L20" s="245">
        <v>21</v>
      </c>
      <c r="M20" s="245">
        <f>G20*(1+L20/100)</f>
        <v>0</v>
      </c>
      <c r="N20" s="243">
        <v>0</v>
      </c>
      <c r="O20" s="243">
        <f>ROUND(E20*N20,2)</f>
        <v>0</v>
      </c>
      <c r="P20" s="243">
        <v>0</v>
      </c>
      <c r="Q20" s="243">
        <f>ROUND(E20*P20,2)</f>
        <v>0</v>
      </c>
      <c r="R20" s="245"/>
      <c r="S20" s="245" t="s">
        <v>167</v>
      </c>
      <c r="T20" s="246" t="s">
        <v>151</v>
      </c>
      <c r="U20" s="223">
        <v>0</v>
      </c>
      <c r="V20" s="223">
        <f>ROUND(E20*U20,2)</f>
        <v>0</v>
      </c>
      <c r="W20" s="223"/>
      <c r="X20" s="223" t="s">
        <v>181</v>
      </c>
      <c r="Y20" s="223" t="s">
        <v>153</v>
      </c>
      <c r="Z20" s="212"/>
      <c r="AA20" s="212"/>
      <c r="AB20" s="212"/>
      <c r="AC20" s="212"/>
      <c r="AD20" s="212"/>
      <c r="AE20" s="212"/>
      <c r="AF20" s="212"/>
      <c r="AG20" s="212" t="s">
        <v>450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40">
        <v>13</v>
      </c>
      <c r="B21" s="241" t="s">
        <v>474</v>
      </c>
      <c r="C21" s="248" t="s">
        <v>475</v>
      </c>
      <c r="D21" s="242" t="s">
        <v>449</v>
      </c>
      <c r="E21" s="243">
        <v>0</v>
      </c>
      <c r="F21" s="244"/>
      <c r="G21" s="245">
        <f>ROUND(E21*F21,2)</f>
        <v>0</v>
      </c>
      <c r="H21" s="244"/>
      <c r="I21" s="245">
        <f>ROUND(E21*H21,2)</f>
        <v>0</v>
      </c>
      <c r="J21" s="244"/>
      <c r="K21" s="245">
        <f>ROUND(E21*J21,2)</f>
        <v>0</v>
      </c>
      <c r="L21" s="245">
        <v>21</v>
      </c>
      <c r="M21" s="245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5"/>
      <c r="S21" s="245" t="s">
        <v>167</v>
      </c>
      <c r="T21" s="246" t="s">
        <v>151</v>
      </c>
      <c r="U21" s="223">
        <v>0</v>
      </c>
      <c r="V21" s="223">
        <f>ROUND(E21*U21,2)</f>
        <v>0</v>
      </c>
      <c r="W21" s="223"/>
      <c r="X21" s="223" t="s">
        <v>181</v>
      </c>
      <c r="Y21" s="223" t="s">
        <v>153</v>
      </c>
      <c r="Z21" s="212"/>
      <c r="AA21" s="212"/>
      <c r="AB21" s="212"/>
      <c r="AC21" s="212"/>
      <c r="AD21" s="212"/>
      <c r="AE21" s="212"/>
      <c r="AF21" s="212"/>
      <c r="AG21" s="212" t="s">
        <v>450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40">
        <v>14</v>
      </c>
      <c r="B22" s="241" t="s">
        <v>476</v>
      </c>
      <c r="C22" s="248" t="s">
        <v>477</v>
      </c>
      <c r="D22" s="242" t="s">
        <v>449</v>
      </c>
      <c r="E22" s="243">
        <v>0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21</v>
      </c>
      <c r="M22" s="245">
        <f>G22*(1+L22/100)</f>
        <v>0</v>
      </c>
      <c r="N22" s="243">
        <v>0</v>
      </c>
      <c r="O22" s="243">
        <f>ROUND(E22*N22,2)</f>
        <v>0</v>
      </c>
      <c r="P22" s="243">
        <v>0</v>
      </c>
      <c r="Q22" s="243">
        <f>ROUND(E22*P22,2)</f>
        <v>0</v>
      </c>
      <c r="R22" s="245"/>
      <c r="S22" s="245" t="s">
        <v>167</v>
      </c>
      <c r="T22" s="246" t="s">
        <v>151</v>
      </c>
      <c r="U22" s="223">
        <v>0</v>
      </c>
      <c r="V22" s="223">
        <f>ROUND(E22*U22,2)</f>
        <v>0</v>
      </c>
      <c r="W22" s="223"/>
      <c r="X22" s="223" t="s">
        <v>181</v>
      </c>
      <c r="Y22" s="223" t="s">
        <v>153</v>
      </c>
      <c r="Z22" s="212"/>
      <c r="AA22" s="212"/>
      <c r="AB22" s="212"/>
      <c r="AC22" s="212"/>
      <c r="AD22" s="212"/>
      <c r="AE22" s="212"/>
      <c r="AF22" s="212"/>
      <c r="AG22" s="212" t="s">
        <v>450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40">
        <v>15</v>
      </c>
      <c r="B23" s="241" t="s">
        <v>478</v>
      </c>
      <c r="C23" s="248" t="s">
        <v>479</v>
      </c>
      <c r="D23" s="242" t="s">
        <v>453</v>
      </c>
      <c r="E23" s="243">
        <v>0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21</v>
      </c>
      <c r="M23" s="245">
        <f>G23*(1+L23/100)</f>
        <v>0</v>
      </c>
      <c r="N23" s="243">
        <v>0</v>
      </c>
      <c r="O23" s="243">
        <f>ROUND(E23*N23,2)</f>
        <v>0</v>
      </c>
      <c r="P23" s="243">
        <v>0</v>
      </c>
      <c r="Q23" s="243">
        <f>ROUND(E23*P23,2)</f>
        <v>0</v>
      </c>
      <c r="R23" s="245"/>
      <c r="S23" s="245" t="s">
        <v>167</v>
      </c>
      <c r="T23" s="246" t="s">
        <v>151</v>
      </c>
      <c r="U23" s="223">
        <v>0</v>
      </c>
      <c r="V23" s="223">
        <f>ROUND(E23*U23,2)</f>
        <v>0</v>
      </c>
      <c r="W23" s="223"/>
      <c r="X23" s="223" t="s">
        <v>181</v>
      </c>
      <c r="Y23" s="223" t="s">
        <v>153</v>
      </c>
      <c r="Z23" s="212"/>
      <c r="AA23" s="212"/>
      <c r="AB23" s="212"/>
      <c r="AC23" s="212"/>
      <c r="AD23" s="212"/>
      <c r="AE23" s="212"/>
      <c r="AF23" s="212"/>
      <c r="AG23" s="212" t="s">
        <v>450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40">
        <v>16</v>
      </c>
      <c r="B24" s="241" t="s">
        <v>480</v>
      </c>
      <c r="C24" s="248" t="s">
        <v>481</v>
      </c>
      <c r="D24" s="242" t="s">
        <v>453</v>
      </c>
      <c r="E24" s="243">
        <v>0</v>
      </c>
      <c r="F24" s="244"/>
      <c r="G24" s="245">
        <f>ROUND(E24*F24,2)</f>
        <v>0</v>
      </c>
      <c r="H24" s="244"/>
      <c r="I24" s="245">
        <f>ROUND(E24*H24,2)</f>
        <v>0</v>
      </c>
      <c r="J24" s="244"/>
      <c r="K24" s="245">
        <f>ROUND(E24*J24,2)</f>
        <v>0</v>
      </c>
      <c r="L24" s="245">
        <v>21</v>
      </c>
      <c r="M24" s="245">
        <f>G24*(1+L24/100)</f>
        <v>0</v>
      </c>
      <c r="N24" s="243">
        <v>0</v>
      </c>
      <c r="O24" s="243">
        <f>ROUND(E24*N24,2)</f>
        <v>0</v>
      </c>
      <c r="P24" s="243">
        <v>0</v>
      </c>
      <c r="Q24" s="243">
        <f>ROUND(E24*P24,2)</f>
        <v>0</v>
      </c>
      <c r="R24" s="245"/>
      <c r="S24" s="245" t="s">
        <v>167</v>
      </c>
      <c r="T24" s="246" t="s">
        <v>151</v>
      </c>
      <c r="U24" s="223">
        <v>0</v>
      </c>
      <c r="V24" s="223">
        <f>ROUND(E24*U24,2)</f>
        <v>0</v>
      </c>
      <c r="W24" s="223"/>
      <c r="X24" s="223" t="s">
        <v>181</v>
      </c>
      <c r="Y24" s="223" t="s">
        <v>153</v>
      </c>
      <c r="Z24" s="212"/>
      <c r="AA24" s="212"/>
      <c r="AB24" s="212"/>
      <c r="AC24" s="212"/>
      <c r="AD24" s="212"/>
      <c r="AE24" s="212"/>
      <c r="AF24" s="212"/>
      <c r="AG24" s="212" t="s">
        <v>450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40">
        <v>17</v>
      </c>
      <c r="B25" s="241" t="s">
        <v>482</v>
      </c>
      <c r="C25" s="248" t="s">
        <v>483</v>
      </c>
      <c r="D25" s="242" t="s">
        <v>453</v>
      </c>
      <c r="E25" s="243">
        <v>0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21</v>
      </c>
      <c r="M25" s="245">
        <f>G25*(1+L25/100)</f>
        <v>0</v>
      </c>
      <c r="N25" s="243">
        <v>0</v>
      </c>
      <c r="O25" s="243">
        <f>ROUND(E25*N25,2)</f>
        <v>0</v>
      </c>
      <c r="P25" s="243">
        <v>0</v>
      </c>
      <c r="Q25" s="243">
        <f>ROUND(E25*P25,2)</f>
        <v>0</v>
      </c>
      <c r="R25" s="245"/>
      <c r="S25" s="245" t="s">
        <v>167</v>
      </c>
      <c r="T25" s="246" t="s">
        <v>151</v>
      </c>
      <c r="U25" s="223">
        <v>0</v>
      </c>
      <c r="V25" s="223">
        <f>ROUND(E25*U25,2)</f>
        <v>0</v>
      </c>
      <c r="W25" s="223"/>
      <c r="X25" s="223" t="s">
        <v>181</v>
      </c>
      <c r="Y25" s="223" t="s">
        <v>153</v>
      </c>
      <c r="Z25" s="212"/>
      <c r="AA25" s="212"/>
      <c r="AB25" s="212"/>
      <c r="AC25" s="212"/>
      <c r="AD25" s="212"/>
      <c r="AE25" s="212"/>
      <c r="AF25" s="212"/>
      <c r="AG25" s="212" t="s">
        <v>450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40">
        <v>18</v>
      </c>
      <c r="B26" s="241" t="s">
        <v>484</v>
      </c>
      <c r="C26" s="248" t="s">
        <v>485</v>
      </c>
      <c r="D26" s="242" t="s">
        <v>453</v>
      </c>
      <c r="E26" s="243">
        <v>0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21</v>
      </c>
      <c r="M26" s="245">
        <f>G26*(1+L26/100)</f>
        <v>0</v>
      </c>
      <c r="N26" s="243">
        <v>0</v>
      </c>
      <c r="O26" s="243">
        <f>ROUND(E26*N26,2)</f>
        <v>0</v>
      </c>
      <c r="P26" s="243">
        <v>0</v>
      </c>
      <c r="Q26" s="243">
        <f>ROUND(E26*P26,2)</f>
        <v>0</v>
      </c>
      <c r="R26" s="245"/>
      <c r="S26" s="245" t="s">
        <v>167</v>
      </c>
      <c r="T26" s="246" t="s">
        <v>151</v>
      </c>
      <c r="U26" s="223">
        <v>0</v>
      </c>
      <c r="V26" s="223">
        <f>ROUND(E26*U26,2)</f>
        <v>0</v>
      </c>
      <c r="W26" s="223"/>
      <c r="X26" s="223" t="s">
        <v>181</v>
      </c>
      <c r="Y26" s="223" t="s">
        <v>153</v>
      </c>
      <c r="Z26" s="212"/>
      <c r="AA26" s="212"/>
      <c r="AB26" s="212"/>
      <c r="AC26" s="212"/>
      <c r="AD26" s="212"/>
      <c r="AE26" s="212"/>
      <c r="AF26" s="212"/>
      <c r="AG26" s="212" t="s">
        <v>450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40">
        <v>19</v>
      </c>
      <c r="B27" s="241" t="s">
        <v>486</v>
      </c>
      <c r="C27" s="248" t="s">
        <v>487</v>
      </c>
      <c r="D27" s="242" t="s">
        <v>453</v>
      </c>
      <c r="E27" s="243">
        <v>0</v>
      </c>
      <c r="F27" s="244"/>
      <c r="G27" s="245">
        <f>ROUND(E27*F27,2)</f>
        <v>0</v>
      </c>
      <c r="H27" s="244"/>
      <c r="I27" s="245">
        <f>ROUND(E27*H27,2)</f>
        <v>0</v>
      </c>
      <c r="J27" s="244"/>
      <c r="K27" s="245">
        <f>ROUND(E27*J27,2)</f>
        <v>0</v>
      </c>
      <c r="L27" s="245">
        <v>21</v>
      </c>
      <c r="M27" s="245">
        <f>G27*(1+L27/100)</f>
        <v>0</v>
      </c>
      <c r="N27" s="243">
        <v>0</v>
      </c>
      <c r="O27" s="243">
        <f>ROUND(E27*N27,2)</f>
        <v>0</v>
      </c>
      <c r="P27" s="243">
        <v>0</v>
      </c>
      <c r="Q27" s="243">
        <f>ROUND(E27*P27,2)</f>
        <v>0</v>
      </c>
      <c r="R27" s="245"/>
      <c r="S27" s="245" t="s">
        <v>167</v>
      </c>
      <c r="T27" s="246" t="s">
        <v>151</v>
      </c>
      <c r="U27" s="223">
        <v>0</v>
      </c>
      <c r="V27" s="223">
        <f>ROUND(E27*U27,2)</f>
        <v>0</v>
      </c>
      <c r="W27" s="223"/>
      <c r="X27" s="223" t="s">
        <v>181</v>
      </c>
      <c r="Y27" s="223" t="s">
        <v>153</v>
      </c>
      <c r="Z27" s="212"/>
      <c r="AA27" s="212"/>
      <c r="AB27" s="212"/>
      <c r="AC27" s="212"/>
      <c r="AD27" s="212"/>
      <c r="AE27" s="212"/>
      <c r="AF27" s="212"/>
      <c r="AG27" s="212" t="s">
        <v>450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40">
        <v>20</v>
      </c>
      <c r="B28" s="241" t="s">
        <v>488</v>
      </c>
      <c r="C28" s="248" t="s">
        <v>489</v>
      </c>
      <c r="D28" s="242" t="s">
        <v>453</v>
      </c>
      <c r="E28" s="243">
        <v>0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21</v>
      </c>
      <c r="M28" s="245">
        <f>G28*(1+L28/100)</f>
        <v>0</v>
      </c>
      <c r="N28" s="243">
        <v>0</v>
      </c>
      <c r="O28" s="243">
        <f>ROUND(E28*N28,2)</f>
        <v>0</v>
      </c>
      <c r="P28" s="243">
        <v>0</v>
      </c>
      <c r="Q28" s="243">
        <f>ROUND(E28*P28,2)</f>
        <v>0</v>
      </c>
      <c r="R28" s="245"/>
      <c r="S28" s="245" t="s">
        <v>167</v>
      </c>
      <c r="T28" s="246" t="s">
        <v>151</v>
      </c>
      <c r="U28" s="223">
        <v>0</v>
      </c>
      <c r="V28" s="223">
        <f>ROUND(E28*U28,2)</f>
        <v>0</v>
      </c>
      <c r="W28" s="223"/>
      <c r="X28" s="223" t="s">
        <v>181</v>
      </c>
      <c r="Y28" s="223" t="s">
        <v>153</v>
      </c>
      <c r="Z28" s="212"/>
      <c r="AA28" s="212"/>
      <c r="AB28" s="212"/>
      <c r="AC28" s="212"/>
      <c r="AD28" s="212"/>
      <c r="AE28" s="212"/>
      <c r="AF28" s="212"/>
      <c r="AG28" s="212" t="s">
        <v>450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40">
        <v>21</v>
      </c>
      <c r="B29" s="241" t="s">
        <v>490</v>
      </c>
      <c r="C29" s="248" t="s">
        <v>491</v>
      </c>
      <c r="D29" s="242" t="s">
        <v>453</v>
      </c>
      <c r="E29" s="243">
        <v>0</v>
      </c>
      <c r="F29" s="244"/>
      <c r="G29" s="245">
        <f>ROUND(E29*F29,2)</f>
        <v>0</v>
      </c>
      <c r="H29" s="244"/>
      <c r="I29" s="245">
        <f>ROUND(E29*H29,2)</f>
        <v>0</v>
      </c>
      <c r="J29" s="244"/>
      <c r="K29" s="245">
        <f>ROUND(E29*J29,2)</f>
        <v>0</v>
      </c>
      <c r="L29" s="245">
        <v>21</v>
      </c>
      <c r="M29" s="245">
        <f>G29*(1+L29/100)</f>
        <v>0</v>
      </c>
      <c r="N29" s="243">
        <v>0</v>
      </c>
      <c r="O29" s="243">
        <f>ROUND(E29*N29,2)</f>
        <v>0</v>
      </c>
      <c r="P29" s="243">
        <v>0</v>
      </c>
      <c r="Q29" s="243">
        <f>ROUND(E29*P29,2)</f>
        <v>0</v>
      </c>
      <c r="R29" s="245"/>
      <c r="S29" s="245" t="s">
        <v>167</v>
      </c>
      <c r="T29" s="246" t="s">
        <v>151</v>
      </c>
      <c r="U29" s="223">
        <v>0</v>
      </c>
      <c r="V29" s="223">
        <f>ROUND(E29*U29,2)</f>
        <v>0</v>
      </c>
      <c r="W29" s="223"/>
      <c r="X29" s="223" t="s">
        <v>181</v>
      </c>
      <c r="Y29" s="223" t="s">
        <v>153</v>
      </c>
      <c r="Z29" s="212"/>
      <c r="AA29" s="212"/>
      <c r="AB29" s="212"/>
      <c r="AC29" s="212"/>
      <c r="AD29" s="212"/>
      <c r="AE29" s="212"/>
      <c r="AF29" s="212"/>
      <c r="AG29" s="212" t="s">
        <v>450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40">
        <v>22</v>
      </c>
      <c r="B30" s="241" t="s">
        <v>492</v>
      </c>
      <c r="C30" s="248" t="s">
        <v>493</v>
      </c>
      <c r="D30" s="242" t="s">
        <v>453</v>
      </c>
      <c r="E30" s="243">
        <v>1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21</v>
      </c>
      <c r="M30" s="245">
        <f>G30*(1+L30/100)</f>
        <v>0</v>
      </c>
      <c r="N30" s="243">
        <v>0</v>
      </c>
      <c r="O30" s="243">
        <f>ROUND(E30*N30,2)</f>
        <v>0</v>
      </c>
      <c r="P30" s="243">
        <v>0</v>
      </c>
      <c r="Q30" s="243">
        <f>ROUND(E30*P30,2)</f>
        <v>0</v>
      </c>
      <c r="R30" s="245"/>
      <c r="S30" s="245" t="s">
        <v>167</v>
      </c>
      <c r="T30" s="246" t="s">
        <v>151</v>
      </c>
      <c r="U30" s="223">
        <v>0</v>
      </c>
      <c r="V30" s="223">
        <f>ROUND(E30*U30,2)</f>
        <v>0</v>
      </c>
      <c r="W30" s="223"/>
      <c r="X30" s="223" t="s">
        <v>181</v>
      </c>
      <c r="Y30" s="223" t="s">
        <v>153</v>
      </c>
      <c r="Z30" s="212"/>
      <c r="AA30" s="212"/>
      <c r="AB30" s="212"/>
      <c r="AC30" s="212"/>
      <c r="AD30" s="212"/>
      <c r="AE30" s="212"/>
      <c r="AF30" s="212"/>
      <c r="AG30" s="212" t="s">
        <v>450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40">
        <v>23</v>
      </c>
      <c r="B31" s="241" t="s">
        <v>494</v>
      </c>
      <c r="C31" s="248" t="s">
        <v>495</v>
      </c>
      <c r="D31" s="242" t="s">
        <v>453</v>
      </c>
      <c r="E31" s="243">
        <v>14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21</v>
      </c>
      <c r="M31" s="245">
        <f>G31*(1+L31/100)</f>
        <v>0</v>
      </c>
      <c r="N31" s="243">
        <v>0</v>
      </c>
      <c r="O31" s="243">
        <f>ROUND(E31*N31,2)</f>
        <v>0</v>
      </c>
      <c r="P31" s="243">
        <v>0</v>
      </c>
      <c r="Q31" s="243">
        <f>ROUND(E31*P31,2)</f>
        <v>0</v>
      </c>
      <c r="R31" s="245"/>
      <c r="S31" s="245" t="s">
        <v>167</v>
      </c>
      <c r="T31" s="246" t="s">
        <v>151</v>
      </c>
      <c r="U31" s="223">
        <v>0</v>
      </c>
      <c r="V31" s="223">
        <f>ROUND(E31*U31,2)</f>
        <v>0</v>
      </c>
      <c r="W31" s="223"/>
      <c r="X31" s="223" t="s">
        <v>181</v>
      </c>
      <c r="Y31" s="223" t="s">
        <v>153</v>
      </c>
      <c r="Z31" s="212"/>
      <c r="AA31" s="212"/>
      <c r="AB31" s="212"/>
      <c r="AC31" s="212"/>
      <c r="AD31" s="212"/>
      <c r="AE31" s="212"/>
      <c r="AF31" s="212"/>
      <c r="AG31" s="212" t="s">
        <v>450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40">
        <v>24</v>
      </c>
      <c r="B32" s="241" t="s">
        <v>496</v>
      </c>
      <c r="C32" s="248" t="s">
        <v>497</v>
      </c>
      <c r="D32" s="242" t="s">
        <v>449</v>
      </c>
      <c r="E32" s="243">
        <v>4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21</v>
      </c>
      <c r="M32" s="245">
        <f>G32*(1+L32/100)</f>
        <v>0</v>
      </c>
      <c r="N32" s="243">
        <v>0</v>
      </c>
      <c r="O32" s="243">
        <f>ROUND(E32*N32,2)</f>
        <v>0</v>
      </c>
      <c r="P32" s="243">
        <v>0</v>
      </c>
      <c r="Q32" s="243">
        <f>ROUND(E32*P32,2)</f>
        <v>0</v>
      </c>
      <c r="R32" s="245"/>
      <c r="S32" s="245" t="s">
        <v>167</v>
      </c>
      <c r="T32" s="246" t="s">
        <v>151</v>
      </c>
      <c r="U32" s="223">
        <v>0</v>
      </c>
      <c r="V32" s="223">
        <f>ROUND(E32*U32,2)</f>
        <v>0</v>
      </c>
      <c r="W32" s="223"/>
      <c r="X32" s="223" t="s">
        <v>181</v>
      </c>
      <c r="Y32" s="223" t="s">
        <v>153</v>
      </c>
      <c r="Z32" s="212"/>
      <c r="AA32" s="212"/>
      <c r="AB32" s="212"/>
      <c r="AC32" s="212"/>
      <c r="AD32" s="212"/>
      <c r="AE32" s="212"/>
      <c r="AF32" s="212"/>
      <c r="AG32" s="212" t="s">
        <v>450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40">
        <v>25</v>
      </c>
      <c r="B33" s="241" t="s">
        <v>498</v>
      </c>
      <c r="C33" s="248" t="s">
        <v>499</v>
      </c>
      <c r="D33" s="242" t="s">
        <v>453</v>
      </c>
      <c r="E33" s="243">
        <v>1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21</v>
      </c>
      <c r="M33" s="245">
        <f>G33*(1+L33/100)</f>
        <v>0</v>
      </c>
      <c r="N33" s="243">
        <v>0</v>
      </c>
      <c r="O33" s="243">
        <f>ROUND(E33*N33,2)</f>
        <v>0</v>
      </c>
      <c r="P33" s="243">
        <v>0</v>
      </c>
      <c r="Q33" s="243">
        <f>ROUND(E33*P33,2)</f>
        <v>0</v>
      </c>
      <c r="R33" s="245"/>
      <c r="S33" s="245" t="s">
        <v>167</v>
      </c>
      <c r="T33" s="246" t="s">
        <v>151</v>
      </c>
      <c r="U33" s="223">
        <v>0</v>
      </c>
      <c r="V33" s="223">
        <f>ROUND(E33*U33,2)</f>
        <v>0</v>
      </c>
      <c r="W33" s="223"/>
      <c r="X33" s="223" t="s">
        <v>181</v>
      </c>
      <c r="Y33" s="223" t="s">
        <v>153</v>
      </c>
      <c r="Z33" s="212"/>
      <c r="AA33" s="212"/>
      <c r="AB33" s="212"/>
      <c r="AC33" s="212"/>
      <c r="AD33" s="212"/>
      <c r="AE33" s="212"/>
      <c r="AF33" s="212"/>
      <c r="AG33" s="212" t="s">
        <v>450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40">
        <v>26</v>
      </c>
      <c r="B34" s="241" t="s">
        <v>500</v>
      </c>
      <c r="C34" s="248" t="s">
        <v>501</v>
      </c>
      <c r="D34" s="242" t="s">
        <v>453</v>
      </c>
      <c r="E34" s="243">
        <v>2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21</v>
      </c>
      <c r="M34" s="245">
        <f>G34*(1+L34/100)</f>
        <v>0</v>
      </c>
      <c r="N34" s="243">
        <v>0</v>
      </c>
      <c r="O34" s="243">
        <f>ROUND(E34*N34,2)</f>
        <v>0</v>
      </c>
      <c r="P34" s="243">
        <v>0</v>
      </c>
      <c r="Q34" s="243">
        <f>ROUND(E34*P34,2)</f>
        <v>0</v>
      </c>
      <c r="R34" s="245"/>
      <c r="S34" s="245" t="s">
        <v>167</v>
      </c>
      <c r="T34" s="246" t="s">
        <v>151</v>
      </c>
      <c r="U34" s="223">
        <v>0</v>
      </c>
      <c r="V34" s="223">
        <f>ROUND(E34*U34,2)</f>
        <v>0</v>
      </c>
      <c r="W34" s="223"/>
      <c r="X34" s="223" t="s">
        <v>181</v>
      </c>
      <c r="Y34" s="223" t="s">
        <v>153</v>
      </c>
      <c r="Z34" s="212"/>
      <c r="AA34" s="212"/>
      <c r="AB34" s="212"/>
      <c r="AC34" s="212"/>
      <c r="AD34" s="212"/>
      <c r="AE34" s="212"/>
      <c r="AF34" s="212"/>
      <c r="AG34" s="212" t="s">
        <v>450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33">
        <v>27</v>
      </c>
      <c r="B35" s="234" t="s">
        <v>502</v>
      </c>
      <c r="C35" s="249" t="s">
        <v>503</v>
      </c>
      <c r="D35" s="235" t="s">
        <v>504</v>
      </c>
      <c r="E35" s="236">
        <v>1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6">
        <v>0</v>
      </c>
      <c r="O35" s="236">
        <f>ROUND(E35*N35,2)</f>
        <v>0</v>
      </c>
      <c r="P35" s="236">
        <v>0</v>
      </c>
      <c r="Q35" s="236">
        <f>ROUND(E35*P35,2)</f>
        <v>0</v>
      </c>
      <c r="R35" s="238"/>
      <c r="S35" s="238" t="s">
        <v>167</v>
      </c>
      <c r="T35" s="239" t="s">
        <v>151</v>
      </c>
      <c r="U35" s="223">
        <v>0</v>
      </c>
      <c r="V35" s="223">
        <f>ROUND(E35*U35,2)</f>
        <v>0</v>
      </c>
      <c r="W35" s="223"/>
      <c r="X35" s="223" t="s">
        <v>181</v>
      </c>
      <c r="Y35" s="223" t="s">
        <v>153</v>
      </c>
      <c r="Z35" s="212"/>
      <c r="AA35" s="212"/>
      <c r="AB35" s="212"/>
      <c r="AC35" s="212"/>
      <c r="AD35" s="212"/>
      <c r="AE35" s="212"/>
      <c r="AF35" s="212"/>
      <c r="AG35" s="212" t="s">
        <v>450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25">
      <c r="A36" s="3"/>
      <c r="B36" s="4"/>
      <c r="C36" s="250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v>15</v>
      </c>
      <c r="AF36">
        <v>21</v>
      </c>
      <c r="AG36" t="s">
        <v>131</v>
      </c>
    </row>
    <row r="37" spans="1:60" x14ac:dyDescent="0.25">
      <c r="A37" s="215"/>
      <c r="B37" s="216" t="s">
        <v>29</v>
      </c>
      <c r="C37" s="251"/>
      <c r="D37" s="217"/>
      <c r="E37" s="218"/>
      <c r="F37" s="218"/>
      <c r="G37" s="232">
        <f>G8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f>SUMIF(L7:L35,AE36,G7:G35)</f>
        <v>0</v>
      </c>
      <c r="AF37">
        <f>SUMIF(L7:L35,AF36,G7:G35)</f>
        <v>0</v>
      </c>
      <c r="AG37" t="s">
        <v>174</v>
      </c>
    </row>
    <row r="38" spans="1:60" x14ac:dyDescent="0.25">
      <c r="C38" s="252"/>
      <c r="D38" s="10"/>
      <c r="AG38" t="s">
        <v>175</v>
      </c>
    </row>
    <row r="39" spans="1:60" x14ac:dyDescent="0.25">
      <c r="D39" s="10"/>
    </row>
    <row r="40" spans="1:60" x14ac:dyDescent="0.25">
      <c r="D40" s="10"/>
    </row>
    <row r="41" spans="1:60" x14ac:dyDescent="0.25">
      <c r="D41" s="10"/>
    </row>
    <row r="42" spans="1:60" x14ac:dyDescent="0.25">
      <c r="D42" s="10"/>
    </row>
    <row r="43" spans="1:60" x14ac:dyDescent="0.25">
      <c r="D43" s="10"/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+x3VQsns3ZxQdCBvoazepvYIkNTLzeRUM6h8U0ef5pD3CZ6XfprmeBTcqhXgZ0md+IDhhWw/Sxev964V2pnQsA==" saltValue="IALMkTGy1ztRYQBEFw1PUA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 1 Naklady</vt:lpstr>
      <vt:lpstr>SO_KD01 1 Pol</vt:lpstr>
      <vt:lpstr>SO_KD01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 1 Naklady'!Názvy_tisku</vt:lpstr>
      <vt:lpstr>'SO_KD01 1 Pol'!Názvy_tisku</vt:lpstr>
      <vt:lpstr>'SO_KD01 2 Pol'!Názvy_tisku</vt:lpstr>
      <vt:lpstr>oadresa</vt:lpstr>
      <vt:lpstr>Stavba!Objednatel</vt:lpstr>
      <vt:lpstr>Stavba!Objekt</vt:lpstr>
      <vt:lpstr>'0 1 Naklady'!Oblast_tisku</vt:lpstr>
      <vt:lpstr>'SO_KD01 1 Pol'!Oblast_tisku</vt:lpstr>
      <vt:lpstr>'SO_KD01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Zbyněk Rikan</cp:lastModifiedBy>
  <cp:lastPrinted>2019-03-19T12:27:02Z</cp:lastPrinted>
  <dcterms:created xsi:type="dcterms:W3CDTF">2009-04-08T07:15:50Z</dcterms:created>
  <dcterms:modified xsi:type="dcterms:W3CDTF">2023-04-21T20:09:18Z</dcterms:modified>
</cp:coreProperties>
</file>